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1700" yWindow="15" windowWidth="13365" windowHeight="11760" tabRatio="850" firstSheet="7" activeTab="12"/>
  </bookViews>
  <sheets>
    <sheet name="Índex" sheetId="1" r:id="rId1"/>
    <sheet name="01.04.01.01" sheetId="4" r:id="rId2"/>
    <sheet name="01.04.01.02" sheetId="5" r:id="rId3"/>
    <sheet name="01.04.01.03" sheetId="6" r:id="rId4"/>
    <sheet name="01.04.02.01" sheetId="2" r:id="rId5"/>
    <sheet name="01.04.02.02" sheetId="3" r:id="rId6"/>
    <sheet name="01.04.02.03" sheetId="7" r:id="rId7"/>
    <sheet name="01.04.02.04" sheetId="8" r:id="rId8"/>
    <sheet name="01.04.03.01" sheetId="11" r:id="rId9"/>
    <sheet name="01.04.03.02" sheetId="12" r:id="rId10"/>
    <sheet name="01.04.03.03" sheetId="13" r:id="rId11"/>
    <sheet name="01.04.03.04" sheetId="14" r:id="rId12"/>
    <sheet name="01.04.03.05" sheetId="15" r:id="rId13"/>
    <sheet name="01.04.03.06" sheetId="16" r:id="rId14"/>
    <sheet name="01.04.04.01" sheetId="17" r:id="rId15"/>
    <sheet name="01.04.04.02" sheetId="18" r:id="rId16"/>
    <sheet name="01.04.04.03" sheetId="19" r:id="rId17"/>
    <sheet name="01.04.04.04" sheetId="20" r:id="rId18"/>
  </sheets>
  <definedNames/>
  <calcPr calcId="125725"/>
</workbook>
</file>

<file path=xl/sharedStrings.xml><?xml version="1.0" encoding="utf-8"?>
<sst xmlns="http://schemas.openxmlformats.org/spreadsheetml/2006/main" count="555" uniqueCount="321">
  <si>
    <t xml:space="preserve">01.04. </t>
  </si>
  <si>
    <t>Migracions</t>
  </si>
  <si>
    <t xml:space="preserve">01. </t>
  </si>
  <si>
    <t>POBLACIÓ</t>
  </si>
  <si>
    <t>01.04.01.</t>
  </si>
  <si>
    <t>Immigració</t>
  </si>
  <si>
    <t>01.04.02.</t>
  </si>
  <si>
    <t>Emigració</t>
  </si>
  <si>
    <t>Evolució del moviment migratori</t>
  </si>
  <si>
    <t>01.04.01.01</t>
  </si>
  <si>
    <t>Moviment migratori. Sèrie històrica</t>
  </si>
  <si>
    <t>01.04.01.02</t>
  </si>
  <si>
    <t>Evolució del moviment migratori i residencial</t>
  </si>
  <si>
    <t>01.04.01.03</t>
  </si>
  <si>
    <t>Inmigració d'estrangers no comunitaris per país de procedència i sexe.</t>
  </si>
  <si>
    <t>01.04.02.01</t>
  </si>
  <si>
    <t>01.04.02.02</t>
  </si>
  <si>
    <t>01.04.02.03</t>
  </si>
  <si>
    <t>01.04.02.04</t>
  </si>
  <si>
    <t>Emigració per lloc de destí i sexe. Últim any</t>
  </si>
  <si>
    <t>Emigració per grup d'edat i destí. Últim any</t>
  </si>
  <si>
    <t>Inscripció indeguda</t>
  </si>
  <si>
    <t>Omissió</t>
  </si>
  <si>
    <t>Any</t>
  </si>
  <si>
    <t>Baixes</t>
  </si>
  <si>
    <t>Altes</t>
  </si>
  <si>
    <t xml:space="preserve">Total </t>
  </si>
  <si>
    <t xml:space="preserve">Canvi domicili </t>
  </si>
  <si>
    <t>Saldo Migratori</t>
  </si>
  <si>
    <t>Inmigració</t>
  </si>
  <si>
    <t>Total</t>
  </si>
  <si>
    <t>Canvi residència dins del municipi</t>
  </si>
  <si>
    <t>TOTAL</t>
  </si>
  <si>
    <t>DES</t>
  </si>
  <si>
    <t>NOV</t>
  </si>
  <si>
    <t>OCT</t>
  </si>
  <si>
    <t>SET</t>
  </si>
  <si>
    <t>AGO</t>
  </si>
  <si>
    <t>JUL</t>
  </si>
  <si>
    <t>JUN</t>
  </si>
  <si>
    <t>MAIG</t>
  </si>
  <si>
    <t>ABR</t>
  </si>
  <si>
    <t>MAR</t>
  </si>
  <si>
    <t>FEB</t>
  </si>
  <si>
    <t>GEN</t>
  </si>
  <si>
    <t>Tipus Moviment</t>
  </si>
  <si>
    <t>Lloc de procedència</t>
  </si>
  <si>
    <t>Homes</t>
  </si>
  <si>
    <t>%</t>
  </si>
  <si>
    <t>Dones</t>
  </si>
  <si>
    <t>Catalunya</t>
  </si>
  <si>
    <t>Barcelona</t>
  </si>
  <si>
    <t>Girona</t>
  </si>
  <si>
    <t>Lleida</t>
  </si>
  <si>
    <t>Tarragona</t>
  </si>
  <si>
    <t>Resta d'Espanya</t>
  </si>
  <si>
    <t>Andalusia</t>
  </si>
  <si>
    <t>País Valencià</t>
  </si>
  <si>
    <t>Madrid</t>
  </si>
  <si>
    <t>Balears</t>
  </si>
  <si>
    <t>Aragó</t>
  </si>
  <si>
    <t>Galícia</t>
  </si>
  <si>
    <t>Canàries</t>
  </si>
  <si>
    <t>Castella i Lleó</t>
  </si>
  <si>
    <t>Extremadura</t>
  </si>
  <si>
    <t>Múrcia</t>
  </si>
  <si>
    <t>Melilla</t>
  </si>
  <si>
    <t>Astúries</t>
  </si>
  <si>
    <t>La Rioja</t>
  </si>
  <si>
    <t>Navarra</t>
  </si>
  <si>
    <t>Ceuta</t>
  </si>
  <si>
    <t>País Basc</t>
  </si>
  <si>
    <t>Cantàbria</t>
  </si>
  <si>
    <t>Estranger</t>
  </si>
  <si>
    <t>Europa Comunitària</t>
  </si>
  <si>
    <t>Resta d'Europa</t>
  </si>
  <si>
    <t>Àfrica</t>
  </si>
  <si>
    <t>Amèrica</t>
  </si>
  <si>
    <t>Àsia</t>
  </si>
  <si>
    <t>Oceania</t>
  </si>
  <si>
    <t>Barri</t>
  </si>
  <si>
    <t>Barri Antic</t>
  </si>
  <si>
    <t>L'Eixample Centre</t>
  </si>
  <si>
    <t>La Montserratina</t>
  </si>
  <si>
    <t>El Ginestar</t>
  </si>
  <si>
    <t>La Torre-Roja-Campreciós</t>
  </si>
  <si>
    <t>Barri de Sales</t>
  </si>
  <si>
    <t>Grup Sant Jordi</t>
  </si>
  <si>
    <t>Can Sellarés</t>
  </si>
  <si>
    <t>El Poblat Roca</t>
  </si>
  <si>
    <t>L'Alba-Rosa-Can Guardiola</t>
  </si>
  <si>
    <t>El Torrent Ballester</t>
  </si>
  <si>
    <t>Mas Ratès</t>
  </si>
  <si>
    <t>Grup d'edat</t>
  </si>
  <si>
    <t>0 a 4</t>
  </si>
  <si>
    <t>5 a 14</t>
  </si>
  <si>
    <t>15 a 24</t>
  </si>
  <si>
    <t>25 a 34</t>
  </si>
  <si>
    <t>35 a 44</t>
  </si>
  <si>
    <t>45 a 54</t>
  </si>
  <si>
    <t>55 a 64</t>
  </si>
  <si>
    <t>65 i +</t>
  </si>
  <si>
    <t>D</t>
  </si>
  <si>
    <t>H</t>
  </si>
  <si>
    <t>Andorra</t>
  </si>
  <si>
    <t>Argentina</t>
  </si>
  <si>
    <t>Bolívia</t>
  </si>
  <si>
    <t>Brasil</t>
  </si>
  <si>
    <t>Canadà</t>
  </si>
  <si>
    <t>Colòmbia</t>
  </si>
  <si>
    <t>Cuba</t>
  </si>
  <si>
    <t>Equador</t>
  </si>
  <si>
    <t>Mèxic</t>
  </si>
  <si>
    <t>Paraguai</t>
  </si>
  <si>
    <t>Perú</t>
  </si>
  <si>
    <t>Suïssa</t>
  </si>
  <si>
    <t>Uruguai</t>
  </si>
  <si>
    <t>Veneçuela</t>
  </si>
  <si>
    <t>Xile</t>
  </si>
  <si>
    <t>Xina</t>
  </si>
  <si>
    <t>01.04.03.</t>
  </si>
  <si>
    <t>01.04.03.01</t>
  </si>
  <si>
    <t>01.04.03.02</t>
  </si>
  <si>
    <t>01.04.03.03</t>
  </si>
  <si>
    <t>01.04.03.04</t>
  </si>
  <si>
    <t>01.04.03.05</t>
  </si>
  <si>
    <t>01.04.03.06</t>
  </si>
  <si>
    <t>Municipi</t>
  </si>
  <si>
    <t>Província</t>
  </si>
  <si>
    <t>CCAA</t>
  </si>
  <si>
    <t>Lloc de destí</t>
  </si>
  <si>
    <t>Can Palmer - Can Batllori</t>
  </si>
  <si>
    <t>01.04.02. Immigració</t>
  </si>
  <si>
    <t>Índex</t>
  </si>
  <si>
    <t>Moviment migratori i residencial.</t>
  </si>
  <si>
    <t>01.04.02.01. Immigrants per procedència i sexe.</t>
  </si>
  <si>
    <t xml:space="preserve">01.04.02.02. Immigrants per barri d'alta i procedència. </t>
  </si>
  <si>
    <t xml:space="preserve">Inmigrants per grup d'edat i procedència. </t>
  </si>
  <si>
    <t>Immigrants per procedència i sexe.</t>
  </si>
  <si>
    <t xml:space="preserve">Immigrants per barri d'alta i procedència. </t>
  </si>
  <si>
    <t xml:space="preserve">Moviment migratori i residencial. </t>
  </si>
  <si>
    <t xml:space="preserve">Emigració per lloc de destí i sexe. </t>
  </si>
  <si>
    <t>Emigració per barri i destí.</t>
  </si>
  <si>
    <t xml:space="preserve">Emigració per grup d'edat i destí. </t>
  </si>
  <si>
    <t>Municipi de destinació dins de la província de Barcelona</t>
  </si>
  <si>
    <t>Província de destinació</t>
  </si>
  <si>
    <t>Comunitat Autònoma de destinació</t>
  </si>
  <si>
    <t xml:space="preserve">01.04.03.01. Municipi de destinació dins de la província de Barcelona </t>
  </si>
  <si>
    <t>01.04.03.03. Comunitat Autònoma de destinació</t>
  </si>
  <si>
    <t>01.04.03.05. Emigració per barri i destí. Últim any</t>
  </si>
  <si>
    <t>Font: Ajuntament de Viladecans. Padró Municipal d' Habitants.</t>
  </si>
  <si>
    <t>01.04.03. Emigració</t>
  </si>
  <si>
    <t>01.04.04.</t>
  </si>
  <si>
    <t>Població Resident a l'Estranger</t>
  </si>
  <si>
    <t>Població resident a l'estranger segons lloc d'inscripció i sexe</t>
  </si>
  <si>
    <t>Població resident a l'estranger segons país de residència (més de 500 residents) i sexe</t>
  </si>
  <si>
    <t>Població resident a l'estranger segons continent de residència, sexe i edat quinquennal</t>
  </si>
  <si>
    <t>Població resident a l'estranger segons lloc de naixement i continent de residència</t>
  </si>
  <si>
    <t>01.04.04.01</t>
  </si>
  <si>
    <t>01.04.04.02</t>
  </si>
  <si>
    <t>01.04.04.03</t>
  </si>
  <si>
    <t>01.04.04.04</t>
  </si>
  <si>
    <t>Sèrie temporal.</t>
  </si>
  <si>
    <t>2013</t>
  </si>
  <si>
    <t>2012</t>
  </si>
  <si>
    <t>2011</t>
  </si>
  <si>
    <t>2010</t>
  </si>
  <si>
    <t>2009</t>
  </si>
  <si>
    <t>Font: Idescat. Padró d'habitants residents a l'estranger.</t>
  </si>
  <si>
    <t>1.04.01. Població Resident a l'Estranger</t>
  </si>
  <si>
    <t>1.04.04.01.Població resident a l'estranger per sexe</t>
  </si>
  <si>
    <t>França</t>
  </si>
  <si>
    <t>Alemanya</t>
  </si>
  <si>
    <t>Regne Unit</t>
  </si>
  <si>
    <t>Bèlgica</t>
  </si>
  <si>
    <t>Itàlia</t>
  </si>
  <si>
    <t>Països Baixos</t>
  </si>
  <si>
    <t>República Dominicana</t>
  </si>
  <si>
    <t>Austràlia</t>
  </si>
  <si>
    <t>Panamà</t>
  </si>
  <si>
    <t>Suècia</t>
  </si>
  <si>
    <t>Irlanda</t>
  </si>
  <si>
    <t>Portugal</t>
  </si>
  <si>
    <t>Àustria</t>
  </si>
  <si>
    <t>Dinamarca</t>
  </si>
  <si>
    <t>Noruega</t>
  </si>
  <si>
    <t>Luxemburg</t>
  </si>
  <si>
    <t>Resta països</t>
  </si>
  <si>
    <t>1.04.04.03. Població resident a l'estranger segons continent de residència, sexe i edat quinquennal</t>
  </si>
  <si>
    <t>Unió Europea</t>
  </si>
  <si>
    <t>No consta</t>
  </si>
  <si>
    <t>1.04.04.04. Població resident a l'estranger segons lloc de naixement i continent de residència</t>
  </si>
  <si>
    <t>Resta Europa</t>
  </si>
  <si>
    <t>Amèrica Central i del Nord</t>
  </si>
  <si>
    <t>Amèrica del Sud</t>
  </si>
  <si>
    <t>País</t>
  </si>
  <si>
    <t>De 0 a 4 anys</t>
  </si>
  <si>
    <t>De 5 a 9 anys</t>
  </si>
  <si>
    <t>Amèrica del Nord i Central</t>
  </si>
  <si>
    <t>Rànquing 25 més freqüents</t>
  </si>
  <si>
    <t>Home</t>
  </si>
  <si>
    <t>Dona</t>
  </si>
  <si>
    <t>MARRUECOS</t>
  </si>
  <si>
    <t>HONDURAS</t>
  </si>
  <si>
    <t>PERU</t>
  </si>
  <si>
    <t>ECUADOR</t>
  </si>
  <si>
    <t>INDIA</t>
  </si>
  <si>
    <t>COLOMBIA</t>
  </si>
  <si>
    <t>VENEZUELA</t>
  </si>
  <si>
    <t>ARGENTINA</t>
  </si>
  <si>
    <t>BRASIL</t>
  </si>
  <si>
    <t>CHINA</t>
  </si>
  <si>
    <t>Rànquing 15 països, últim any</t>
  </si>
  <si>
    <t xml:space="preserve">Font: Ajuntament de Viladecans. Padró Municipal d'habitants. </t>
  </si>
  <si>
    <t>Extracció de dades dels moviments de població Altes Estranger.</t>
  </si>
  <si>
    <t>01.04.02.04. Inmigració d'estrangers no comunitaris per país de procedència i sexe</t>
  </si>
  <si>
    <t xml:space="preserve">01.04.02.03. Inmigrants per grup d'edat i procedència. </t>
  </si>
  <si>
    <t>Població resident a l'estranger. Per país de residència (més de 500 residents) i sexeViladecans. 2017</t>
  </si>
  <si>
    <t>Marroc</t>
  </si>
  <si>
    <t>Japó</t>
  </si>
  <si>
    <t>Cel·les: Totes</t>
  </si>
  <si>
    <t>Població resident a l'estranger. Per continent de residència, sexe i edat quinquennalViladecans. 2017</t>
  </si>
  <si>
    <t>T</t>
  </si>
  <si>
    <t>Edat</t>
  </si>
  <si>
    <t>Resta Estat</t>
  </si>
  <si>
    <t>Principat d'Astúries</t>
  </si>
  <si>
    <t>Illes Balears</t>
  </si>
  <si>
    <t>Castella - la Manxa</t>
  </si>
  <si>
    <t>Comunitat Valenciana</t>
  </si>
  <si>
    <t>Comunitat de Madrid</t>
  </si>
  <si>
    <t>Regió de Múrcia</t>
  </si>
  <si>
    <t>Comunitat Foral de Navarra</t>
  </si>
  <si>
    <t>Rioja, La</t>
  </si>
  <si>
    <t>Ceuta i Melilla</t>
  </si>
  <si>
    <t>Lloc Naixement</t>
  </si>
  <si>
    <t>Continent de residència</t>
  </si>
  <si>
    <t xml:space="preserve">De 10 a 14 </t>
  </si>
  <si>
    <t xml:space="preserve">De 15 a 19 </t>
  </si>
  <si>
    <t xml:space="preserve">De 20 a 24 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</si>
  <si>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</si>
  <si>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</si>
  <si>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</si>
  <si>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</si>
  <si>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</si>
  <si>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</si>
  <si>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</si>
  <si>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</si>
  <si>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</si>
  <si>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 xml:space="preserve">De 70 a 74 </t>
  </si>
  <si>
    <t xml:space="preserve">De 75 a 79 </t>
  </si>
  <si>
    <t>De 80 a 84</t>
  </si>
  <si>
    <t>De 85 i +</t>
  </si>
  <si>
    <r>
      <t>01.04.04.02 Població resident a l'estranger segons país de residència</t>
    </r>
    <r>
      <rPr>
        <b/>
        <sz val="10"/>
        <rFont val="Arial"/>
        <family val="2"/>
      </rPr>
      <t xml:space="preserve"> i sexe</t>
    </r>
  </si>
  <si>
    <t>Castella i la Manxa</t>
  </si>
  <si>
    <t>País valencià</t>
  </si>
  <si>
    <t>PAKISTAN</t>
  </si>
  <si>
    <t>Pakistan</t>
  </si>
  <si>
    <t>Font: Ajuntament de Viladecans. Padró d'Habitants, dades gener a desembre 2018</t>
  </si>
  <si>
    <t>2000-2018</t>
  </si>
  <si>
    <t>2006-2018</t>
  </si>
  <si>
    <t>Font: Ajuntament de Viladecans. Padró d'Habitants, moviments de població de gener a desembre 2018</t>
  </si>
  <si>
    <t>BARCELONA</t>
  </si>
  <si>
    <t>GIRONA</t>
  </si>
  <si>
    <t>LLEIDA</t>
  </si>
  <si>
    <t>TARRAGONA</t>
  </si>
  <si>
    <t>Font: Ajuntament de Viladecans. Padró d'Habitants, moviments de gener a desembre de 2018</t>
  </si>
  <si>
    <t>BOLIVIA</t>
  </si>
  <si>
    <t>CHILE</t>
  </si>
  <si>
    <t>ESTADOS UNIDOS</t>
  </si>
  <si>
    <t>PARAGUAY</t>
  </si>
  <si>
    <t>ABRERA</t>
  </si>
  <si>
    <t>ALBACETE</t>
  </si>
  <si>
    <t>BADALONA</t>
  </si>
  <si>
    <t>BEGUES</t>
  </si>
  <si>
    <t>BURGOS</t>
  </si>
  <si>
    <t>CADIZ</t>
  </si>
  <si>
    <t>CASTELLDEFELS</t>
  </si>
  <si>
    <t>CORDOBA</t>
  </si>
  <si>
    <t>CORNELLA DE LLOBREGAT</t>
  </si>
  <si>
    <t>CUBELLES</t>
  </si>
  <si>
    <t>ESPARREGUERA</t>
  </si>
  <si>
    <t>ESPLUGUES DE LLOBREGAT</t>
  </si>
  <si>
    <t>GAVA</t>
  </si>
  <si>
    <t>GRANADA</t>
  </si>
  <si>
    <t>HOSPITALET DE LLOBREGAT (L')</t>
  </si>
  <si>
    <t>HUESCA</t>
  </si>
  <si>
    <t>MADRID</t>
  </si>
  <si>
    <t>MALAGA</t>
  </si>
  <si>
    <t>MANRESA</t>
  </si>
  <si>
    <t>MASQUEFA</t>
  </si>
  <si>
    <t>MURCIA</t>
  </si>
  <si>
    <t>PIERA</t>
  </si>
  <si>
    <t>PRAT DE LLOBREGAT (EL)</t>
  </si>
  <si>
    <t>RUBI</t>
  </si>
  <si>
    <t>SANT ANDREU DE LA BARCA</t>
  </si>
  <si>
    <t>SANT BOI DE LLOBREGAT</t>
  </si>
  <si>
    <t>SANT CLIMENT DE LLOBREGAT</t>
  </si>
  <si>
    <t>SANT JOAN DESPI</t>
  </si>
  <si>
    <t>SANT VICENÇ DELS HORTS</t>
  </si>
  <si>
    <t>SEVILLA</t>
  </si>
  <si>
    <t>SITGES</t>
  </si>
  <si>
    <t>TERRASSA</t>
  </si>
  <si>
    <t>TOLEDO</t>
  </si>
  <si>
    <t>TORRELLES DE LLOBREGAT</t>
  </si>
  <si>
    <t>VALENCIA</t>
  </si>
  <si>
    <t>VILANOVA I LA GELTRU</t>
  </si>
  <si>
    <t>ZARAGOZA</t>
  </si>
  <si>
    <t>ALACANT</t>
  </si>
  <si>
    <t>BADAJOZ</t>
  </si>
  <si>
    <t>CASTELLO DE LA PL</t>
  </si>
  <si>
    <t>ILLES BALEARS</t>
  </si>
  <si>
    <t>LAS PALMAS</t>
  </si>
  <si>
    <t>LUGO</t>
  </si>
  <si>
    <t>NAVARRA</t>
  </si>
  <si>
    <t>S C TENERIFE</t>
  </si>
  <si>
    <t>TERUEL</t>
  </si>
  <si>
    <t xml:space="preserve">01.04.03.02.  Província de destinació. </t>
  </si>
  <si>
    <t>Font: Ajuntament de Viladecans. Padró Municipal, moviments de gener a desembre de 2018</t>
  </si>
  <si>
    <t>Estats Units</t>
  </si>
  <si>
    <t>El Salvador</t>
  </si>
  <si>
    <t>Senegal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</si>
</sst>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####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color theme="6" tint="-0.4999699890613556"/>
      <name val="Arial"/>
      <family val="2"/>
    </font>
    <font>
      <b/>
      <sz val="8"/>
      <color indexed="10"/>
      <name val="Arial"/>
      <family val="2"/>
    </font>
    <font>
      <u val="single"/>
      <sz val="10"/>
      <color rgb="FFFF000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1"/>
      <name val="Helvetica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Bold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sz val="10"/>
      <color rgb="FFFFFFFF"/>
      <name val="Calibri"/>
      <family val="2"/>
      <scheme val="minor"/>
    </font>
    <font>
      <sz val="10"/>
      <color rgb="FFFFFFFF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CFCF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B38A46"/>
      </bottom>
    </border>
    <border>
      <left/>
      <right/>
      <top style="thin">
        <color rgb="FFB38A46"/>
      </top>
      <bottom/>
    </border>
    <border>
      <left style="thin">
        <color rgb="FFB38A46"/>
      </left>
      <right/>
      <top/>
      <bottom style="medium">
        <color rgb="FFB38A46"/>
      </bottom>
    </border>
    <border>
      <left style="thin">
        <color rgb="FFB38A46"/>
      </left>
      <right/>
      <top/>
      <bottom/>
    </border>
    <border>
      <left/>
      <right style="thin">
        <color rgb="FFB38A46"/>
      </right>
      <top/>
      <bottom style="medium">
        <color rgb="FFB38A46"/>
      </bottom>
    </border>
    <border>
      <left/>
      <right style="thin">
        <color rgb="FFB38A46"/>
      </right>
      <top/>
      <bottom/>
    </border>
    <border>
      <left/>
      <right/>
      <top style="thin">
        <color rgb="FFB38A46"/>
      </top>
      <bottom style="medium">
        <color rgb="FFB38A46"/>
      </bottom>
    </border>
    <border>
      <left/>
      <right/>
      <top style="medium">
        <color rgb="FFB38A46"/>
      </top>
      <bottom style="thin">
        <color rgb="FFB38A46"/>
      </bottom>
    </border>
    <border>
      <left/>
      <right/>
      <top style="thin">
        <color rgb="FFB38A46"/>
      </top>
      <bottom style="thin">
        <color rgb="FFB38A46"/>
      </bottom>
    </border>
    <border>
      <left style="thin">
        <color rgb="FFB38A46"/>
      </left>
      <right/>
      <top style="thin">
        <color rgb="FFB38A46"/>
      </top>
      <bottom style="medium">
        <color rgb="FFB38A46"/>
      </bottom>
    </border>
    <border>
      <left/>
      <right style="thin">
        <color rgb="FFB38A46"/>
      </right>
      <top style="thin">
        <color rgb="FFB38A46"/>
      </top>
      <bottom style="medium">
        <color rgb="FFB38A46"/>
      </bottom>
    </border>
    <border>
      <left/>
      <right/>
      <top/>
      <bottom style="thin">
        <color rgb="FFB38A46"/>
      </bottom>
    </border>
    <border>
      <left style="thin">
        <color rgb="FFB38A46"/>
      </left>
      <right/>
      <top style="thin">
        <color rgb="FFB38A46"/>
      </top>
      <bottom/>
    </border>
    <border>
      <left/>
      <right style="thin">
        <color rgb="FFB38A46"/>
      </right>
      <top style="thin">
        <color rgb="FFB38A46"/>
      </top>
      <bottom/>
    </border>
  </borders>
  <cellStyleXfs count="4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1" fillId="0" borderId="0" xfId="21">
      <alignment/>
      <protection/>
    </xf>
    <xf numFmtId="0" fontId="11" fillId="0" borderId="0" xfId="21" applyFont="1">
      <alignment/>
      <protection/>
    </xf>
    <xf numFmtId="0" fontId="1" fillId="0" borderId="0" xfId="21" applyBorder="1" applyAlignment="1">
      <alignment horizontal="center"/>
      <protection/>
    </xf>
    <xf numFmtId="0" fontId="1" fillId="0" borderId="0" xfId="21" applyAlignment="1">
      <alignment horizontal="center"/>
      <protection/>
    </xf>
    <xf numFmtId="0" fontId="1" fillId="0" borderId="0" xfId="21" applyAlignment="1">
      <alignment horizontal="left"/>
      <protection/>
    </xf>
    <xf numFmtId="0" fontId="9" fillId="0" borderId="0" xfId="21" applyFont="1">
      <alignment/>
      <protection/>
    </xf>
    <xf numFmtId="0" fontId="8" fillId="0" borderId="0" xfId="21" applyFont="1">
      <alignment/>
      <protection/>
    </xf>
    <xf numFmtId="0" fontId="12" fillId="0" borderId="0" xfId="20" applyFont="1" applyAlignment="1" applyProtection="1">
      <alignment horizontal="right"/>
      <protection/>
    </xf>
    <xf numFmtId="0" fontId="13" fillId="0" borderId="0" xfId="20" applyFont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1" fillId="0" borderId="0" xfId="21" applyFont="1">
      <alignment/>
      <protection/>
    </xf>
    <xf numFmtId="0" fontId="15" fillId="0" borderId="0" xfId="21" applyFont="1" applyFill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1" fillId="0" borderId="0" xfId="21" applyBorder="1">
      <alignment/>
      <protection/>
    </xf>
    <xf numFmtId="0" fontId="9" fillId="0" borderId="0" xfId="21" applyFont="1" applyBorder="1" applyAlignment="1">
      <alignment horizontal="center"/>
      <protection/>
    </xf>
    <xf numFmtId="0" fontId="16" fillId="0" borderId="0" xfId="21" applyFont="1" applyBorder="1" applyAlignment="1">
      <alignment horizontal="center"/>
      <protection/>
    </xf>
    <xf numFmtId="0" fontId="15" fillId="0" borderId="0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1" fillId="0" borderId="0" xfId="21" applyAlignment="1">
      <alignment horizontal="right"/>
      <protection/>
    </xf>
    <xf numFmtId="164" fontId="18" fillId="0" borderId="0" xfId="75" applyNumberFormat="1" applyFont="1" applyBorder="1" applyAlignment="1">
      <alignment horizontal="right" vertical="center"/>
      <protection/>
    </xf>
    <xf numFmtId="0" fontId="15" fillId="0" borderId="0" xfId="76" applyFont="1" applyFill="1" applyBorder="1" applyAlignment="1">
      <alignment horizontal="left" wrapText="1"/>
      <protection/>
    </xf>
    <xf numFmtId="0" fontId="15" fillId="0" borderId="0" xfId="76" applyFont="1" applyFill="1" applyBorder="1" applyAlignment="1">
      <alignment horizontal="left"/>
      <protection/>
    </xf>
    <xf numFmtId="0" fontId="19" fillId="2" borderId="0" xfId="21" applyFont="1" applyFill="1" applyAlignment="1">
      <alignment horizontal="left"/>
      <protection/>
    </xf>
    <xf numFmtId="0" fontId="18" fillId="0" borderId="0" xfId="21" applyFont="1" applyBorder="1" applyAlignment="1">
      <alignment horizontal="left" vertical="top" wrapText="1"/>
      <protection/>
    </xf>
    <xf numFmtId="164" fontId="18" fillId="0" borderId="0" xfId="21" applyNumberFormat="1" applyFont="1" applyBorder="1" applyAlignment="1">
      <alignment horizontal="center" vertical="top"/>
      <protection/>
    </xf>
    <xf numFmtId="10" fontId="18" fillId="0" borderId="0" xfId="21" applyNumberFormat="1" applyFont="1" applyBorder="1" applyAlignment="1">
      <alignment horizontal="center" vertical="top"/>
      <protection/>
    </xf>
    <xf numFmtId="0" fontId="1" fillId="0" borderId="0" xfId="21" applyFont="1" applyBorder="1">
      <alignment/>
      <protection/>
    </xf>
    <xf numFmtId="0" fontId="1" fillId="0" borderId="0" xfId="21" applyFont="1" applyFill="1" applyBorder="1">
      <alignment/>
      <protection/>
    </xf>
    <xf numFmtId="0" fontId="21" fillId="0" borderId="0" xfId="0" applyFont="1"/>
    <xf numFmtId="0" fontId="23" fillId="0" borderId="0" xfId="0" applyFont="1"/>
    <xf numFmtId="10" fontId="1" fillId="0" borderId="0" xfId="21" applyNumberFormat="1" applyAlignment="1">
      <alignment horizontal="center"/>
      <protection/>
    </xf>
    <xf numFmtId="0" fontId="24" fillId="0" borderId="0" xfId="21" applyFont="1" applyAlignment="1">
      <alignment horizontal="left"/>
      <protection/>
    </xf>
    <xf numFmtId="0" fontId="1" fillId="0" borderId="0" xfId="21" applyFont="1" applyBorder="1" applyAlignment="1">
      <alignment horizontal="left"/>
      <protection/>
    </xf>
    <xf numFmtId="0" fontId="11" fillId="0" borderId="0" xfId="21" applyFont="1" applyAlignment="1">
      <alignment horizontal="left"/>
      <protection/>
    </xf>
    <xf numFmtId="0" fontId="11" fillId="0" borderId="0" xfId="21" applyFont="1" applyBorder="1" applyAlignment="1">
      <alignment horizontal="center"/>
      <protection/>
    </xf>
    <xf numFmtId="0" fontId="26" fillId="0" borderId="0" xfId="21" applyFont="1" applyBorder="1" applyAlignment="1">
      <alignment horizontal="center" vertical="center" wrapText="1"/>
      <protection/>
    </xf>
    <xf numFmtId="0" fontId="27" fillId="0" borderId="0" xfId="212" applyFont="1" applyFill="1" applyBorder="1" applyAlignment="1">
      <alignment horizontal="left" vertical="top" wrapText="1"/>
      <protection/>
    </xf>
    <xf numFmtId="164" fontId="27" fillId="0" borderId="0" xfId="223" applyNumberFormat="1" applyFont="1" applyFill="1" applyBorder="1" applyAlignment="1">
      <alignment horizontal="right" vertical="center"/>
      <protection/>
    </xf>
    <xf numFmtId="10" fontId="1" fillId="0" borderId="0" xfId="21" applyNumberFormat="1">
      <alignment/>
      <protection/>
    </xf>
    <xf numFmtId="0" fontId="18" fillId="0" borderId="0" xfId="376" applyFont="1" applyBorder="1" applyAlignment="1">
      <alignment horizontal="left" vertical="top" wrapText="1"/>
      <protection/>
    </xf>
    <xf numFmtId="164" fontId="18" fillId="0" borderId="0" xfId="376" applyNumberFormat="1" applyFont="1" applyBorder="1" applyAlignment="1">
      <alignment horizontal="right" vertical="top"/>
      <protection/>
    </xf>
    <xf numFmtId="0" fontId="1" fillId="0" borderId="0" xfId="21" applyFont="1" applyAlignment="1">
      <alignment horizontal="center"/>
      <protection/>
    </xf>
    <xf numFmtId="0" fontId="11" fillId="0" borderId="0" xfId="21" applyFont="1" applyFill="1" applyBorder="1">
      <alignment/>
      <protection/>
    </xf>
    <xf numFmtId="0" fontId="1" fillId="0" borderId="0" xfId="377">
      <alignment/>
      <protection/>
    </xf>
    <xf numFmtId="0" fontId="18" fillId="0" borderId="0" xfId="378" applyFont="1" applyBorder="1" applyAlignment="1">
      <alignment horizontal="left" vertical="top" wrapText="1"/>
      <protection/>
    </xf>
    <xf numFmtId="0" fontId="0" fillId="0" borderId="0" xfId="0" applyBorder="1"/>
    <xf numFmtId="0" fontId="18" fillId="0" borderId="0" xfId="379" applyFont="1" applyBorder="1" applyAlignment="1">
      <alignment horizontal="left" vertical="top" wrapText="1"/>
      <protection/>
    </xf>
    <xf numFmtId="0" fontId="18" fillId="0" borderId="0" xfId="376" applyFont="1" applyFill="1" applyBorder="1" applyAlignment="1">
      <alignment horizontal="left" vertical="top" wrapText="1"/>
      <protection/>
    </xf>
    <xf numFmtId="164" fontId="1" fillId="0" borderId="0" xfId="21" applyNumberFormat="1" applyFont="1" applyBorder="1" applyAlignment="1">
      <alignment horizontal="right"/>
      <protection/>
    </xf>
    <xf numFmtId="0" fontId="5" fillId="0" borderId="0" xfId="20" applyFont="1" applyAlignment="1" applyProtection="1">
      <alignment/>
      <protection/>
    </xf>
    <xf numFmtId="0" fontId="7" fillId="0" borderId="0" xfId="20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0" fontId="21" fillId="0" borderId="0" xfId="0" applyNumberFormat="1" applyFont="1" applyBorder="1" applyAlignment="1">
      <alignment horizontal="center"/>
    </xf>
    <xf numFmtId="10" fontId="2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20" applyFont="1" applyFill="1" applyAlignment="1" applyProtection="1">
      <alignment/>
      <protection/>
    </xf>
    <xf numFmtId="0" fontId="2" fillId="0" borderId="0" xfId="0" applyFont="1" applyFill="1"/>
    <xf numFmtId="0" fontId="5" fillId="0" borderId="0" xfId="0" applyFont="1" applyFill="1"/>
    <xf numFmtId="0" fontId="28" fillId="0" borderId="0" xfId="21" applyFont="1">
      <alignment/>
      <protection/>
    </xf>
    <xf numFmtId="0" fontId="8" fillId="0" borderId="0" xfId="21" applyFont="1" applyAlignment="1">
      <alignment horizontal="left"/>
      <protection/>
    </xf>
    <xf numFmtId="0" fontId="9" fillId="0" borderId="0" xfId="21" applyFont="1" applyBorder="1" applyAlignment="1">
      <alignment horizontal="left"/>
      <protection/>
    </xf>
    <xf numFmtId="0" fontId="9" fillId="0" borderId="0" xfId="21" applyFont="1" applyBorder="1" applyAlignment="1">
      <alignment horizontal="right"/>
      <protection/>
    </xf>
    <xf numFmtId="0" fontId="1" fillId="0" borderId="0" xfId="21" applyFont="1" applyBorder="1" applyAlignment="1">
      <alignment horizontal="right"/>
      <protection/>
    </xf>
    <xf numFmtId="0" fontId="9" fillId="0" borderId="0" xfId="21" applyFont="1" applyAlignment="1">
      <alignment horizontal="left"/>
      <protection/>
    </xf>
    <xf numFmtId="0" fontId="31" fillId="0" borderId="0" xfId="0" applyFont="1" applyAlignment="1">
      <alignment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 wrapText="1"/>
    </xf>
    <xf numFmtId="0" fontId="0" fillId="0" borderId="0" xfId="0" applyFill="1" applyBorder="1"/>
    <xf numFmtId="0" fontId="1" fillId="0" borderId="0" xfId="21" applyAlignment="1">
      <alignment horizontal="center"/>
      <protection/>
    </xf>
    <xf numFmtId="0" fontId="1" fillId="0" borderId="0" xfId="21">
      <alignment/>
      <protection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Fill="1"/>
    <xf numFmtId="0" fontId="0" fillId="0" borderId="0" xfId="0" applyFill="1"/>
    <xf numFmtId="0" fontId="1" fillId="0" borderId="0" xfId="21" applyFill="1">
      <alignment/>
      <protection/>
    </xf>
    <xf numFmtId="0" fontId="1" fillId="0" borderId="0" xfId="21" applyAlignment="1">
      <alignment horizontal="center"/>
      <protection/>
    </xf>
    <xf numFmtId="0" fontId="1" fillId="0" borderId="0" xfId="21">
      <alignment/>
      <protection/>
    </xf>
    <xf numFmtId="10" fontId="1" fillId="0" borderId="0" xfId="380" applyNumberFormat="1" applyBorder="1" applyAlignment="1">
      <alignment horizontal="center"/>
      <protection/>
    </xf>
    <xf numFmtId="10" fontId="18" fillId="0" borderId="0" xfId="380" applyNumberFormat="1" applyFont="1" applyBorder="1" applyAlignment="1">
      <alignment horizontal="center" vertical="center"/>
      <protection/>
    </xf>
    <xf numFmtId="164" fontId="18" fillId="0" borderId="0" xfId="380" applyNumberFormat="1" applyFont="1" applyBorder="1" applyAlignment="1">
      <alignment horizontal="center" vertical="center"/>
      <protection/>
    </xf>
    <xf numFmtId="0" fontId="0" fillId="0" borderId="0" xfId="0"/>
    <xf numFmtId="0" fontId="1" fillId="0" borderId="0" xfId="21" applyBorder="1" applyAlignment="1">
      <alignment horizontal="center"/>
      <protection/>
    </xf>
    <xf numFmtId="0" fontId="1" fillId="0" borderId="0" xfId="21" applyBorder="1">
      <alignment/>
      <protection/>
    </xf>
    <xf numFmtId="0" fontId="0" fillId="0" borderId="0" xfId="0" applyBorder="1"/>
    <xf numFmtId="0" fontId="0" fillId="0" borderId="0" xfId="0" applyBorder="1" applyAlignment="1">
      <alignment horizontal="center"/>
    </xf>
    <xf numFmtId="0" fontId="18" fillId="0" borderId="0" xfId="380" applyFont="1" applyBorder="1" applyAlignment="1">
      <alignment horizontal="left" vertical="top" wrapText="1"/>
      <protection/>
    </xf>
    <xf numFmtId="0" fontId="1" fillId="0" borderId="0" xfId="21">
      <alignment/>
      <protection/>
    </xf>
    <xf numFmtId="164" fontId="32" fillId="0" borderId="0" xfId="21" applyNumberFormat="1" applyFont="1" applyBorder="1" applyAlignment="1">
      <alignment horizontal="center" vertical="top"/>
      <protection/>
    </xf>
    <xf numFmtId="10" fontId="32" fillId="0" borderId="0" xfId="21" applyNumberFormat="1" applyFont="1" applyBorder="1" applyAlignment="1">
      <alignment horizontal="center" vertical="top"/>
      <protection/>
    </xf>
    <xf numFmtId="164" fontId="1" fillId="0" borderId="0" xfId="21" applyNumberFormat="1" applyFont="1" applyBorder="1" applyAlignment="1">
      <alignment horizontal="center"/>
      <protection/>
    </xf>
    <xf numFmtId="10" fontId="1" fillId="0" borderId="0" xfId="21" applyNumberFormat="1" applyFont="1" applyBorder="1" applyAlignment="1">
      <alignment horizontal="center"/>
      <protection/>
    </xf>
    <xf numFmtId="10" fontId="1" fillId="0" borderId="0" xfId="21" applyNumberFormat="1" applyFont="1" applyAlignment="1">
      <alignment horizontal="center"/>
      <protection/>
    </xf>
    <xf numFmtId="164" fontId="1" fillId="0" borderId="0" xfId="21" applyNumberFormat="1" applyFont="1" applyAlignment="1">
      <alignment horizontal="center"/>
      <protection/>
    </xf>
    <xf numFmtId="0" fontId="0" fillId="0" borderId="0" xfId="0" applyFont="1"/>
    <xf numFmtId="0" fontId="29" fillId="0" borderId="0" xfId="0" applyFont="1" applyFill="1" applyBorder="1" applyAlignment="1">
      <alignment horizontal="left" vertical="center"/>
    </xf>
    <xf numFmtId="0" fontId="0" fillId="0" borderId="0" xfId="0" applyBorder="1"/>
    <xf numFmtId="0" fontId="9" fillId="0" borderId="0" xfId="21" applyFont="1" applyBorder="1">
      <alignment/>
      <protection/>
    </xf>
    <xf numFmtId="0" fontId="9" fillId="0" borderId="1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 wrapText="1"/>
      <protection/>
    </xf>
    <xf numFmtId="0" fontId="9" fillId="0" borderId="2" xfId="21" applyFont="1" applyBorder="1">
      <alignment/>
      <protection/>
    </xf>
    <xf numFmtId="0" fontId="9" fillId="0" borderId="1" xfId="21" applyFont="1" applyBorder="1" applyAlignment="1">
      <alignment horizontal="center" vertical="center"/>
      <protection/>
    </xf>
    <xf numFmtId="0" fontId="1" fillId="0" borderId="0" xfId="2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/>
      <protection/>
    </xf>
    <xf numFmtId="0" fontId="1" fillId="0" borderId="4" xfId="21" applyBorder="1" applyAlignment="1">
      <alignment horizontal="center"/>
      <protection/>
    </xf>
    <xf numFmtId="0" fontId="1" fillId="0" borderId="4" xfId="2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0" fontId="1" fillId="0" borderId="6" xfId="21" applyBorder="1" applyAlignment="1">
      <alignment horizontal="center"/>
      <protection/>
    </xf>
    <xf numFmtId="0" fontId="1" fillId="0" borderId="6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1" xfId="21" applyFont="1" applyFill="1" applyBorder="1" applyAlignment="1">
      <alignment horizontal="center"/>
      <protection/>
    </xf>
    <xf numFmtId="0" fontId="10" fillId="0" borderId="1" xfId="21" applyFont="1" applyFill="1" applyBorder="1" applyAlignment="1">
      <alignment horizontal="center"/>
      <protection/>
    </xf>
    <xf numFmtId="0" fontId="10" fillId="0" borderId="7" xfId="76" applyFont="1" applyFill="1" applyBorder="1" applyAlignment="1">
      <alignment horizontal="left"/>
      <protection/>
    </xf>
    <xf numFmtId="0" fontId="10" fillId="0" borderId="7" xfId="76" applyFont="1" applyFill="1" applyBorder="1" applyAlignment="1">
      <alignment horizontal="right"/>
      <protection/>
    </xf>
    <xf numFmtId="164" fontId="10" fillId="0" borderId="7" xfId="21" applyNumberFormat="1" applyFont="1" applyFill="1" applyBorder="1" applyAlignment="1">
      <alignment horizontal="right"/>
      <protection/>
    </xf>
    <xf numFmtId="0" fontId="22" fillId="0" borderId="7" xfId="0" applyFont="1" applyBorder="1"/>
    <xf numFmtId="0" fontId="22" fillId="0" borderId="7" xfId="0" applyFont="1" applyBorder="1" applyAlignment="1">
      <alignment horizontal="center"/>
    </xf>
    <xf numFmtId="0" fontId="22" fillId="0" borderId="8" xfId="0" applyFont="1" applyBorder="1"/>
    <xf numFmtId="0" fontId="22" fillId="0" borderId="8" xfId="0" applyFont="1" applyBorder="1" applyAlignment="1">
      <alignment horizontal="center"/>
    </xf>
    <xf numFmtId="10" fontId="22" fillId="0" borderId="8" xfId="0" applyNumberFormat="1" applyFont="1" applyBorder="1" applyAlignment="1">
      <alignment horizontal="center"/>
    </xf>
    <xf numFmtId="0" fontId="22" fillId="0" borderId="9" xfId="0" applyFont="1" applyBorder="1"/>
    <xf numFmtId="0" fontId="22" fillId="0" borderId="9" xfId="0" applyFont="1" applyBorder="1" applyAlignment="1">
      <alignment horizontal="center"/>
    </xf>
    <xf numFmtId="10" fontId="22" fillId="0" borderId="9" xfId="0" applyNumberFormat="1" applyFont="1" applyBorder="1" applyAlignment="1">
      <alignment horizontal="center"/>
    </xf>
    <xf numFmtId="10" fontId="22" fillId="0" borderId="7" xfId="0" applyNumberFormat="1" applyFont="1" applyBorder="1" applyAlignment="1">
      <alignment horizontal="center"/>
    </xf>
    <xf numFmtId="9" fontId="22" fillId="0" borderId="7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 wrapText="1"/>
    </xf>
    <xf numFmtId="0" fontId="9" fillId="0" borderId="7" xfId="21" applyFont="1" applyBorder="1">
      <alignment/>
      <protection/>
    </xf>
    <xf numFmtId="0" fontId="9" fillId="0" borderId="7" xfId="21" applyFont="1" applyBorder="1" applyAlignment="1">
      <alignment horizontal="center" wrapText="1"/>
      <protection/>
    </xf>
    <xf numFmtId="10" fontId="9" fillId="0" borderId="7" xfId="21" applyNumberFormat="1" applyFont="1" applyBorder="1" applyAlignment="1">
      <alignment horizontal="center"/>
      <protection/>
    </xf>
    <xf numFmtId="9" fontId="9" fillId="0" borderId="7" xfId="21" applyNumberFormat="1" applyFont="1" applyBorder="1" applyAlignment="1">
      <alignment horizontal="center"/>
      <protection/>
    </xf>
    <xf numFmtId="0" fontId="20" fillId="0" borderId="7" xfId="380" applyFont="1" applyBorder="1" applyAlignment="1">
      <alignment horizontal="left" wrapText="1"/>
      <protection/>
    </xf>
    <xf numFmtId="0" fontId="20" fillId="0" borderId="7" xfId="380" applyFont="1" applyBorder="1" applyAlignment="1">
      <alignment horizontal="center" wrapText="1"/>
      <protection/>
    </xf>
    <xf numFmtId="0" fontId="9" fillId="0" borderId="7" xfId="380" applyFont="1" applyBorder="1" applyAlignment="1">
      <alignment horizontal="center"/>
      <protection/>
    </xf>
    <xf numFmtId="0" fontId="18" fillId="0" borderId="1" xfId="380" applyFont="1" applyBorder="1" applyAlignment="1">
      <alignment horizontal="left" vertical="top" wrapText="1"/>
      <protection/>
    </xf>
    <xf numFmtId="164" fontId="18" fillId="0" borderId="1" xfId="380" applyNumberFormat="1" applyFont="1" applyBorder="1" applyAlignment="1">
      <alignment horizontal="center" vertical="center"/>
      <protection/>
    </xf>
    <xf numFmtId="10" fontId="18" fillId="0" borderId="1" xfId="380" applyNumberFormat="1" applyFont="1" applyBorder="1" applyAlignment="1">
      <alignment horizontal="center" vertical="center"/>
      <protection/>
    </xf>
    <xf numFmtId="10" fontId="1" fillId="0" borderId="1" xfId="380" applyNumberFormat="1" applyBorder="1" applyAlignment="1">
      <alignment horizontal="center"/>
      <protection/>
    </xf>
    <xf numFmtId="0" fontId="20" fillId="0" borderId="7" xfId="21" applyFont="1" applyBorder="1" applyAlignment="1">
      <alignment horizontal="right" wrapText="1"/>
      <protection/>
    </xf>
    <xf numFmtId="0" fontId="9" fillId="0" borderId="7" xfId="21" applyFont="1" applyBorder="1" applyAlignment="1">
      <alignment horizontal="right"/>
      <protection/>
    </xf>
    <xf numFmtId="0" fontId="1" fillId="0" borderId="7" xfId="21" applyFont="1" applyBorder="1" applyAlignment="1">
      <alignment horizontal="right"/>
      <protection/>
    </xf>
    <xf numFmtId="0" fontId="21" fillId="0" borderId="1" xfId="0" applyFont="1" applyBorder="1"/>
    <xf numFmtId="0" fontId="20" fillId="0" borderId="7" xfId="21" applyFont="1" applyFill="1" applyBorder="1" applyAlignment="1">
      <alignment horizontal="right" wrapText="1"/>
      <protection/>
    </xf>
    <xf numFmtId="0" fontId="20" fillId="0" borderId="7" xfId="376" applyFont="1" applyBorder="1" applyAlignment="1">
      <alignment horizontal="left" vertical="top" wrapText="1"/>
      <protection/>
    </xf>
    <xf numFmtId="164" fontId="20" fillId="0" borderId="7" xfId="376" applyNumberFormat="1" applyFont="1" applyBorder="1" applyAlignment="1">
      <alignment horizontal="right" vertical="top"/>
      <protection/>
    </xf>
    <xf numFmtId="0" fontId="9" fillId="0" borderId="9" xfId="21" applyFont="1" applyBorder="1" applyAlignment="1">
      <alignment horizontal="left" vertical="center"/>
      <protection/>
    </xf>
    <xf numFmtId="164" fontId="20" fillId="0" borderId="9" xfId="21" applyNumberFormat="1" applyFont="1" applyBorder="1" applyAlignment="1">
      <alignment horizontal="center" wrapText="1"/>
      <protection/>
    </xf>
    <xf numFmtId="10" fontId="20" fillId="0" borderId="9" xfId="21" applyNumberFormat="1" applyFont="1" applyBorder="1" applyAlignment="1">
      <alignment horizontal="center" vertical="top"/>
      <protection/>
    </xf>
    <xf numFmtId="0" fontId="9" fillId="0" borderId="9" xfId="21" applyFont="1" applyBorder="1">
      <alignment/>
      <protection/>
    </xf>
    <xf numFmtId="0" fontId="9" fillId="0" borderId="9" xfId="21" applyFont="1" applyBorder="1" applyAlignment="1">
      <alignment horizontal="center"/>
      <protection/>
    </xf>
    <xf numFmtId="164" fontId="9" fillId="0" borderId="7" xfId="21" applyNumberFormat="1" applyFont="1" applyBorder="1" applyAlignment="1">
      <alignment horizontal="center"/>
      <protection/>
    </xf>
    <xf numFmtId="165" fontId="9" fillId="0" borderId="7" xfId="21" applyNumberFormat="1" applyFont="1" applyBorder="1" applyAlignment="1">
      <alignment horizontal="center"/>
      <protection/>
    </xf>
    <xf numFmtId="0" fontId="20" fillId="0" borderId="7" xfId="21" applyFont="1" applyFill="1" applyBorder="1" applyAlignment="1">
      <alignment horizontal="left" wrapText="1"/>
      <protection/>
    </xf>
    <xf numFmtId="0" fontId="10" fillId="0" borderId="7" xfId="21" applyFont="1" applyBorder="1" applyAlignment="1">
      <alignment horizontal="center"/>
      <protection/>
    </xf>
    <xf numFmtId="0" fontId="10" fillId="0" borderId="7" xfId="21" applyFont="1" applyBorder="1" applyAlignment="1">
      <alignment horizontal="center" wrapText="1"/>
      <protection/>
    </xf>
    <xf numFmtId="0" fontId="15" fillId="0" borderId="7" xfId="21" applyFont="1" applyBorder="1" applyAlignment="1">
      <alignment horizontal="center"/>
      <protection/>
    </xf>
    <xf numFmtId="0" fontId="25" fillId="0" borderId="7" xfId="21" applyFont="1" applyFill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 wrapText="1"/>
      <protection/>
    </xf>
    <xf numFmtId="0" fontId="1" fillId="0" borderId="7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left"/>
      <protection/>
    </xf>
    <xf numFmtId="0" fontId="1" fillId="0" borderId="1" xfId="21" applyBorder="1">
      <alignment/>
      <protection/>
    </xf>
    <xf numFmtId="0" fontId="1" fillId="0" borderId="1" xfId="21" applyBorder="1" applyAlignment="1">
      <alignment horizontal="right"/>
      <protection/>
    </xf>
    <xf numFmtId="0" fontId="29" fillId="0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right" vertical="center" wrapText="1"/>
    </xf>
    <xf numFmtId="0" fontId="29" fillId="0" borderId="7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right" vertical="center" wrapText="1"/>
    </xf>
    <xf numFmtId="0" fontId="29" fillId="0" borderId="3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right" wrapText="1"/>
    </xf>
    <xf numFmtId="0" fontId="29" fillId="0" borderId="10" xfId="0" applyFont="1" applyFill="1" applyBorder="1" applyAlignment="1">
      <alignment horizontal="right" wrapText="1"/>
    </xf>
    <xf numFmtId="0" fontId="29" fillId="0" borderId="5" xfId="0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right" wrapText="1"/>
    </xf>
    <xf numFmtId="0" fontId="30" fillId="3" borderId="7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right" wrapText="1"/>
    </xf>
    <xf numFmtId="0" fontId="29" fillId="0" borderId="12" xfId="0" applyFont="1" applyFill="1" applyBorder="1" applyAlignment="1">
      <alignment horizontal="right" wrapText="1"/>
    </xf>
    <xf numFmtId="0" fontId="29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right" wrapText="1"/>
    </xf>
    <xf numFmtId="0" fontId="20" fillId="0" borderId="0" xfId="21" applyFont="1" applyBorder="1" applyAlignment="1">
      <alignment horizontal="left" vertical="top" wrapText="1"/>
      <protection/>
    </xf>
    <xf numFmtId="164" fontId="20" fillId="0" borderId="0" xfId="21" applyNumberFormat="1" applyFont="1" applyBorder="1" applyAlignment="1">
      <alignment horizontal="center" vertical="top"/>
      <protection/>
    </xf>
    <xf numFmtId="10" fontId="20" fillId="0" borderId="0" xfId="21" applyNumberFormat="1" applyFont="1" applyBorder="1" applyAlignment="1">
      <alignment horizontal="center" vertical="top"/>
      <protection/>
    </xf>
    <xf numFmtId="0" fontId="1" fillId="0" borderId="0" xfId="21">
      <alignment/>
      <protection/>
    </xf>
    <xf numFmtId="164" fontId="6" fillId="0" borderId="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0" xfId="0" applyFont="1" applyFill="1"/>
    <xf numFmtId="0" fontId="21" fillId="0" borderId="1" xfId="0" applyFont="1" applyFill="1" applyBorder="1"/>
    <xf numFmtId="2" fontId="18" fillId="0" borderId="0" xfId="379" applyNumberFormat="1" applyFont="1" applyFill="1" applyBorder="1" applyAlignment="1">
      <alignment horizontal="right" vertical="center"/>
      <protection/>
    </xf>
    <xf numFmtId="2" fontId="18" fillId="0" borderId="1" xfId="379" applyNumberFormat="1" applyFont="1" applyFill="1" applyBorder="1" applyAlignment="1">
      <alignment horizontal="right" vertical="center"/>
      <protection/>
    </xf>
    <xf numFmtId="2" fontId="18" fillId="0" borderId="0" xfId="375" applyNumberFormat="1" applyFont="1" applyBorder="1" applyAlignment="1">
      <alignment horizontal="right" vertical="top"/>
      <protection/>
    </xf>
    <xf numFmtId="2" fontId="21" fillId="0" borderId="0" xfId="0" applyNumberFormat="1" applyFont="1"/>
    <xf numFmtId="0" fontId="21" fillId="0" borderId="0" xfId="0" applyFont="1" applyBorder="1"/>
    <xf numFmtId="0" fontId="21" fillId="0" borderId="0" xfId="0" applyFont="1" applyFill="1" applyBorder="1"/>
    <xf numFmtId="2" fontId="21" fillId="0" borderId="0" xfId="0" applyNumberFormat="1" applyFont="1" applyBorder="1"/>
    <xf numFmtId="1" fontId="21" fillId="0" borderId="1" xfId="0" applyNumberFormat="1" applyFont="1" applyBorder="1"/>
    <xf numFmtId="0" fontId="20" fillId="0" borderId="7" xfId="376" applyNumberFormat="1" applyFont="1" applyBorder="1" applyAlignment="1">
      <alignment horizontal="right" vertical="top"/>
      <protection/>
    </xf>
    <xf numFmtId="2" fontId="18" fillId="0" borderId="0" xfId="376" applyNumberFormat="1" applyFont="1" applyBorder="1" applyAlignment="1">
      <alignment horizontal="right" vertical="top"/>
      <protection/>
    </xf>
    <xf numFmtId="9" fontId="25" fillId="0" borderId="7" xfId="21" applyNumberFormat="1" applyFont="1" applyBorder="1" applyAlignment="1">
      <alignment horizontal="center" vertical="top"/>
      <protection/>
    </xf>
    <xf numFmtId="0" fontId="34" fillId="0" borderId="0" xfId="21" applyFont="1" applyBorder="1" applyAlignment="1">
      <alignment horizontal="left"/>
      <protection/>
    </xf>
    <xf numFmtId="0" fontId="34" fillId="0" borderId="0" xfId="21" applyFont="1" applyBorder="1" applyAlignment="1">
      <alignment horizontal="right"/>
      <protection/>
    </xf>
    <xf numFmtId="0" fontId="35" fillId="0" borderId="0" xfId="21" applyFont="1" applyBorder="1">
      <alignment/>
      <protection/>
    </xf>
    <xf numFmtId="0" fontId="35" fillId="0" borderId="0" xfId="21" applyFont="1" applyBorder="1" applyAlignment="1">
      <alignment horizontal="right"/>
      <protection/>
    </xf>
    <xf numFmtId="0" fontId="35" fillId="0" borderId="0" xfId="21" applyFont="1" applyBorder="1" applyAlignment="1">
      <alignment horizontal="left"/>
      <protection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right" wrapText="1"/>
    </xf>
    <xf numFmtId="164" fontId="20" fillId="0" borderId="0" xfId="376" applyNumberFormat="1" applyFont="1" applyBorder="1" applyAlignment="1">
      <alignment horizontal="right" vertical="top"/>
      <protection/>
    </xf>
    <xf numFmtId="0" fontId="20" fillId="0" borderId="0" xfId="376" applyNumberFormat="1" applyFont="1" applyBorder="1" applyAlignment="1">
      <alignment horizontal="right" vertical="top"/>
      <protection/>
    </xf>
    <xf numFmtId="0" fontId="1" fillId="0" borderId="0" xfId="21">
      <alignment/>
      <protection/>
    </xf>
    <xf numFmtId="0" fontId="9" fillId="0" borderId="7" xfId="21" applyFont="1" applyFill="1" applyBorder="1" applyAlignment="1">
      <alignment/>
      <protection/>
    </xf>
    <xf numFmtId="10" fontId="20" fillId="0" borderId="7" xfId="21" applyNumberFormat="1" applyFont="1" applyBorder="1" applyAlignment="1">
      <alignment horizontal="center"/>
      <protection/>
    </xf>
    <xf numFmtId="9" fontId="20" fillId="0" borderId="7" xfId="21" applyNumberFormat="1" applyFont="1" applyBorder="1" applyAlignment="1">
      <alignment horizontal="center"/>
      <protection/>
    </xf>
    <xf numFmtId="0" fontId="1" fillId="0" borderId="0" xfId="21">
      <alignment/>
      <protection/>
    </xf>
    <xf numFmtId="0" fontId="0" fillId="0" borderId="0" xfId="0" applyBorder="1"/>
    <xf numFmtId="0" fontId="1" fillId="0" borderId="0" xfId="416">
      <alignment/>
      <protection/>
    </xf>
    <xf numFmtId="0" fontId="1" fillId="0" borderId="0" xfId="417">
      <alignment/>
      <protection/>
    </xf>
    <xf numFmtId="0" fontId="1" fillId="0" borderId="0" xfId="418">
      <alignment/>
      <protection/>
    </xf>
    <xf numFmtId="0" fontId="1" fillId="0" borderId="0" xfId="419">
      <alignment/>
      <protection/>
    </xf>
    <xf numFmtId="0" fontId="1" fillId="0" borderId="0" xfId="420">
      <alignment/>
      <protection/>
    </xf>
    <xf numFmtId="0" fontId="1" fillId="0" borderId="0" xfId="421">
      <alignment/>
      <protection/>
    </xf>
    <xf numFmtId="0" fontId="1" fillId="0" borderId="0" xfId="422">
      <alignment/>
      <protection/>
    </xf>
    <xf numFmtId="0" fontId="36" fillId="0" borderId="0" xfId="21" applyFont="1">
      <alignment/>
      <protection/>
    </xf>
    <xf numFmtId="0" fontId="37" fillId="0" borderId="0" xfId="21" applyFont="1" applyAlignment="1">
      <alignment horizontal="left"/>
      <protection/>
    </xf>
    <xf numFmtId="0" fontId="35" fillId="0" borderId="0" xfId="21" applyFont="1">
      <alignment/>
      <protection/>
    </xf>
    <xf numFmtId="0" fontId="38" fillId="0" borderId="0" xfId="21" applyFont="1" applyAlignment="1">
      <alignment horizontal="left"/>
      <protection/>
    </xf>
    <xf numFmtId="0" fontId="0" fillId="0" borderId="0" xfId="0" applyBorder="1"/>
    <xf numFmtId="0" fontId="9" fillId="0" borderId="13" xfId="21" applyFont="1" applyBorder="1" applyAlignment="1">
      <alignment horizontal="center"/>
      <protection/>
    </xf>
    <xf numFmtId="0" fontId="9" fillId="0" borderId="14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/>
      <protection/>
    </xf>
    <xf numFmtId="0" fontId="14" fillId="0" borderId="0" xfId="20" applyFont="1" applyAlignment="1" applyProtection="1">
      <alignment horizontal="right"/>
      <protection/>
    </xf>
    <xf numFmtId="0" fontId="1" fillId="0" borderId="0" xfId="21" applyAlignment="1">
      <alignment horizontal="fill" vertical="center"/>
      <protection/>
    </xf>
    <xf numFmtId="0" fontId="1" fillId="0" borderId="0" xfId="21">
      <alignment/>
      <protection/>
    </xf>
    <xf numFmtId="0" fontId="30" fillId="3" borderId="0" xfId="0" applyFont="1" applyFill="1" applyBorder="1" applyAlignment="1">
      <alignment horizontal="left"/>
    </xf>
    <xf numFmtId="0" fontId="0" fillId="0" borderId="0" xfId="0" applyBorder="1"/>
    <xf numFmtId="0" fontId="29" fillId="0" borderId="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6" fillId="0" borderId="7" xfId="0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9" fillId="0" borderId="8" xfId="21" applyFont="1" applyBorder="1" applyAlignment="1">
      <alignment horizontal="left" vertical="center"/>
      <protection/>
    </xf>
    <xf numFmtId="0" fontId="20" fillId="0" borderId="8" xfId="21" applyFont="1" applyBorder="1" applyAlignment="1">
      <alignment horizontal="center" wrapText="1"/>
      <protection/>
    </xf>
  </cellXfs>
  <cellStyles count="40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Normal 10" xfId="22"/>
    <cellStyle name="Normal 11" xfId="23"/>
    <cellStyle name="Normal 12" xfId="24"/>
    <cellStyle name="Normal 13" xfId="25"/>
    <cellStyle name="Normal 14" xfId="26"/>
    <cellStyle name="Normal 15" xfId="27"/>
    <cellStyle name="Normal 16" xfId="28"/>
    <cellStyle name="Normal 17" xfId="29"/>
    <cellStyle name="Normal 18" xfId="30"/>
    <cellStyle name="Normal 19" xfId="31"/>
    <cellStyle name="Normal 2 2" xfId="32"/>
    <cellStyle name="Normal 2 3" xfId="33"/>
    <cellStyle name="Normal 20" xfId="34"/>
    <cellStyle name="Normal 21" xfId="35"/>
    <cellStyle name="Normal 22" xfId="36"/>
    <cellStyle name="Normal 23" xfId="37"/>
    <cellStyle name="Normal 3" xfId="38"/>
    <cellStyle name="Normal 3 10" xfId="39"/>
    <cellStyle name="Normal 3 11" xfId="40"/>
    <cellStyle name="Normal 3 12" xfId="41"/>
    <cellStyle name="Normal 3 13" xfId="42"/>
    <cellStyle name="Normal 3 14" xfId="43"/>
    <cellStyle name="Normal 3 15" xfId="44"/>
    <cellStyle name="Normal 3 16" xfId="45"/>
    <cellStyle name="Normal 3 2" xfId="46"/>
    <cellStyle name="Normal 3 3" xfId="47"/>
    <cellStyle name="Normal 3 4" xfId="48"/>
    <cellStyle name="Normal 3 5" xfId="49"/>
    <cellStyle name="Normal 3 6" xfId="50"/>
    <cellStyle name="Normal 3 7" xfId="51"/>
    <cellStyle name="Normal 3 8" xfId="52"/>
    <cellStyle name="Normal 3 9" xfId="53"/>
    <cellStyle name="Normal 4" xfId="54"/>
    <cellStyle name="Normal 4 10" xfId="55"/>
    <cellStyle name="Normal 4 11" xfId="56"/>
    <cellStyle name="Normal 4 12" xfId="57"/>
    <cellStyle name="Normal 4 13" xfId="58"/>
    <cellStyle name="Normal 4 14" xfId="59"/>
    <cellStyle name="Normal 4 15" xfId="60"/>
    <cellStyle name="Normal 4 16" xfId="61"/>
    <cellStyle name="Normal 4 2" xfId="62"/>
    <cellStyle name="Normal 4 3" xfId="63"/>
    <cellStyle name="Normal 4 4" xfId="64"/>
    <cellStyle name="Normal 4 5" xfId="65"/>
    <cellStyle name="Normal 4 6" xfId="66"/>
    <cellStyle name="Normal 4 7" xfId="67"/>
    <cellStyle name="Normal 4 8" xfId="68"/>
    <cellStyle name="Normal 4 9" xfId="69"/>
    <cellStyle name="Normal 5" xfId="70"/>
    <cellStyle name="Normal 6" xfId="71"/>
    <cellStyle name="Normal 7" xfId="72"/>
    <cellStyle name="Normal 8" xfId="73"/>
    <cellStyle name="Normal 9" xfId="74"/>
    <cellStyle name="Normal_1.02.06.02.01.03" xfId="75"/>
    <cellStyle name="Normal_Hoja1" xfId="76"/>
    <cellStyle name="style1409226749891" xfId="77"/>
    <cellStyle name="style1409226750126" xfId="78"/>
    <cellStyle name="style1409226750235" xfId="79"/>
    <cellStyle name="style1409226750344" xfId="80"/>
    <cellStyle name="style1409226750438" xfId="81"/>
    <cellStyle name="style1409226750548" xfId="82"/>
    <cellStyle name="style1409226750641" xfId="83"/>
    <cellStyle name="style1409226752188" xfId="84"/>
    <cellStyle name="style1409226752313" xfId="85"/>
    <cellStyle name="style1409226752469" xfId="86"/>
    <cellStyle name="style1409226752579" xfId="87"/>
    <cellStyle name="style1409226752751" xfId="88"/>
    <cellStyle name="style1409226752876" xfId="89"/>
    <cellStyle name="style1409226753219" xfId="90"/>
    <cellStyle name="style1409226753485" xfId="91"/>
    <cellStyle name="style1409226753579" xfId="92"/>
    <cellStyle name="style1409226753688" xfId="93"/>
    <cellStyle name="style1409226753782" xfId="94"/>
    <cellStyle name="style1409226753860" xfId="95"/>
    <cellStyle name="style1409226753969" xfId="96"/>
    <cellStyle name="style1409226754094" xfId="97"/>
    <cellStyle name="style1409226754219" xfId="98"/>
    <cellStyle name="style1409226754360" xfId="99"/>
    <cellStyle name="style1409226754485" xfId="100"/>
    <cellStyle name="style1409226754594" xfId="101"/>
    <cellStyle name="style1409226754704" xfId="102"/>
    <cellStyle name="style1409226754844" xfId="103"/>
    <cellStyle name="style1409226754969" xfId="104"/>
    <cellStyle name="style1409226755094" xfId="105"/>
    <cellStyle name="style1409226755219" xfId="106"/>
    <cellStyle name="style1409226755438" xfId="107"/>
    <cellStyle name="style1409226755579" xfId="108"/>
    <cellStyle name="style1409226755688" xfId="109"/>
    <cellStyle name="style1409226755813" xfId="110"/>
    <cellStyle name="style1409226756032" xfId="111"/>
    <cellStyle name="style1409226756172" xfId="112"/>
    <cellStyle name="style1409226756251" xfId="113"/>
    <cellStyle name="style1409226756344" xfId="114"/>
    <cellStyle name="style1409226756469" xfId="115"/>
    <cellStyle name="style1409226756563" xfId="116"/>
    <cellStyle name="style1409226756672" xfId="117"/>
    <cellStyle name="style1409226756782" xfId="118"/>
    <cellStyle name="style1409226756860" xfId="119"/>
    <cellStyle name="style1409226757907" xfId="120"/>
    <cellStyle name="style1409226757969" xfId="121"/>
    <cellStyle name="style1409226758438" xfId="122"/>
    <cellStyle name="style1409226758719" xfId="123"/>
    <cellStyle name="style1409226760610" xfId="124"/>
    <cellStyle name="style1409226760672" xfId="125"/>
    <cellStyle name="style1409226760782" xfId="126"/>
    <cellStyle name="style1409314326507" xfId="127"/>
    <cellStyle name="style1409314326616" xfId="128"/>
    <cellStyle name="style1409314326725" xfId="129"/>
    <cellStyle name="style1409314326835" xfId="130"/>
    <cellStyle name="style1409314326944" xfId="131"/>
    <cellStyle name="style1409314327053" xfId="132"/>
    <cellStyle name="style1409314327944" xfId="133"/>
    <cellStyle name="style1409314328038" xfId="134"/>
    <cellStyle name="style1409314328147" xfId="135"/>
    <cellStyle name="style1409314328241" xfId="136"/>
    <cellStyle name="style1409314328319" xfId="137"/>
    <cellStyle name="style1409314328428" xfId="138"/>
    <cellStyle name="style1409314328553" xfId="139"/>
    <cellStyle name="style1409314328835" xfId="140"/>
    <cellStyle name="style1409314328960" xfId="141"/>
    <cellStyle name="style1409314329053" xfId="142"/>
    <cellStyle name="style1409314329209" xfId="143"/>
    <cellStyle name="style1409314329303" xfId="144"/>
    <cellStyle name="style1409314329413" xfId="145"/>
    <cellStyle name="style1409314329522" xfId="146"/>
    <cellStyle name="style1409314329616" xfId="147"/>
    <cellStyle name="style1409314329725" xfId="148"/>
    <cellStyle name="style1409314329866" xfId="149"/>
    <cellStyle name="style1409314330131" xfId="150"/>
    <cellStyle name="style1409314330256" xfId="151"/>
    <cellStyle name="style1409314330381" xfId="152"/>
    <cellStyle name="style1409314330475" xfId="153"/>
    <cellStyle name="style1409314330600" xfId="154"/>
    <cellStyle name="style1409314330678" xfId="155"/>
    <cellStyle name="style1409314330788" xfId="156"/>
    <cellStyle name="style1409314330913" xfId="157"/>
    <cellStyle name="style1409314331006" xfId="158"/>
    <cellStyle name="style1409314331084" xfId="159"/>
    <cellStyle name="style1409314331303" xfId="160"/>
    <cellStyle name="style1409314331397" xfId="161"/>
    <cellStyle name="style1409314331475" xfId="162"/>
    <cellStyle name="style1409314331756" xfId="163"/>
    <cellStyle name="style1409314332100" xfId="164"/>
    <cellStyle name="style1409658651341" xfId="165"/>
    <cellStyle name="style1409658651450" xfId="166"/>
    <cellStyle name="style1409658651560" xfId="167"/>
    <cellStyle name="style1409658651685" xfId="168"/>
    <cellStyle name="style1409658651841" xfId="169"/>
    <cellStyle name="style1409658651982" xfId="170"/>
    <cellStyle name="style1409658652528" xfId="171"/>
    <cellStyle name="style1409658657794" xfId="172"/>
    <cellStyle name="style1409658657888" xfId="173"/>
    <cellStyle name="style1409658658122" xfId="174"/>
    <cellStyle name="style1409900603973" xfId="175"/>
    <cellStyle name="style1409900604208" xfId="176"/>
    <cellStyle name="style1409900604317" xfId="177"/>
    <cellStyle name="style1409900604442" xfId="178"/>
    <cellStyle name="style1409900604583" xfId="179"/>
    <cellStyle name="style1409900604676" xfId="180"/>
    <cellStyle name="style1409900606802" xfId="181"/>
    <cellStyle name="style1409900607161" xfId="182"/>
    <cellStyle name="style1409900607521" xfId="183"/>
    <cellStyle name="style1409900608068" xfId="184"/>
    <cellStyle name="style1409900608162" xfId="185"/>
    <cellStyle name="style1409900608240" xfId="186"/>
    <cellStyle name="style1409900608333" xfId="187"/>
    <cellStyle name="style1409900608427" xfId="188"/>
    <cellStyle name="style1409900608521" xfId="189"/>
    <cellStyle name="style1409900608599" xfId="190"/>
    <cellStyle name="style1409900608709" xfId="191"/>
    <cellStyle name="style1409900608834" xfId="192"/>
    <cellStyle name="style1409900609006" xfId="193"/>
    <cellStyle name="style1409900609099" xfId="194"/>
    <cellStyle name="style1409900609271" xfId="195"/>
    <cellStyle name="style1409900609334" xfId="196"/>
    <cellStyle name="style1409900609459" xfId="197"/>
    <cellStyle name="style1409900609553" xfId="198"/>
    <cellStyle name="style1409900609646" xfId="199"/>
    <cellStyle name="style1409900609740" xfId="200"/>
    <cellStyle name="style1409900609818" xfId="201"/>
    <cellStyle name="style1409900609896" xfId="202"/>
    <cellStyle name="style1409900609974" xfId="203"/>
    <cellStyle name="style1409900610053" xfId="204"/>
    <cellStyle name="style1409900610131" xfId="205"/>
    <cellStyle name="style1409900610256" xfId="206"/>
    <cellStyle name="style1409900610334" xfId="207"/>
    <cellStyle name="style1409900610412" xfId="208"/>
    <cellStyle name="style1409921895073" xfId="209"/>
    <cellStyle name="style1409921895213" xfId="210"/>
    <cellStyle name="style1409921895369" xfId="211"/>
    <cellStyle name="style1409921895494" xfId="212"/>
    <cellStyle name="style1409921895682" xfId="213"/>
    <cellStyle name="style1409921895807" xfId="214"/>
    <cellStyle name="style1409921897229" xfId="215"/>
    <cellStyle name="style1409921897354" xfId="216"/>
    <cellStyle name="style1409921897479" xfId="217"/>
    <cellStyle name="style1409921897588" xfId="218"/>
    <cellStyle name="style1409921897869" xfId="219"/>
    <cellStyle name="style1409921898010" xfId="220"/>
    <cellStyle name="style1409921898135" xfId="221"/>
    <cellStyle name="style1409921898260" xfId="222"/>
    <cellStyle name="style1409921898369" xfId="223"/>
    <cellStyle name="style1409921898479" xfId="224"/>
    <cellStyle name="style1409921898604" xfId="225"/>
    <cellStyle name="style1409921898744" xfId="226"/>
    <cellStyle name="style1409921898854" xfId="227"/>
    <cellStyle name="style1409921898963" xfId="228"/>
    <cellStyle name="style1409921899073" xfId="229"/>
    <cellStyle name="style1409921899416" xfId="230"/>
    <cellStyle name="style1409921899494" xfId="231"/>
    <cellStyle name="style1409921899588" xfId="232"/>
    <cellStyle name="style1409921899682" xfId="233"/>
    <cellStyle name="style1409921899760" xfId="234"/>
    <cellStyle name="style1409921899854" xfId="235"/>
    <cellStyle name="style1409921899947" xfId="236"/>
    <cellStyle name="style1409921900057" xfId="237"/>
    <cellStyle name="style1409921900166" xfId="238"/>
    <cellStyle name="style1409921900276" xfId="239"/>
    <cellStyle name="style1409921900385" xfId="240"/>
    <cellStyle name="style1409921900666" xfId="241"/>
    <cellStyle name="style1409921900791" xfId="242"/>
    <cellStyle name="style1409921900901" xfId="243"/>
    <cellStyle name="style1409921901010" xfId="244"/>
    <cellStyle name="style1409921901151" xfId="245"/>
    <cellStyle name="style1409921901229" xfId="246"/>
    <cellStyle name="style1409921901322" xfId="247"/>
    <cellStyle name="style1409921901401" xfId="248"/>
    <cellStyle name="style1409921901541" xfId="249"/>
    <cellStyle name="style1409921901635" xfId="250"/>
    <cellStyle name="style1409921902088" xfId="251"/>
    <cellStyle name="style1409921902182" xfId="252"/>
    <cellStyle name="style1409921902276" xfId="253"/>
    <cellStyle name="style1409921902338" xfId="254"/>
    <cellStyle name="style1409921902432" xfId="255"/>
    <cellStyle name="style1409921902510" xfId="256"/>
    <cellStyle name="style1409921902572" xfId="257"/>
    <cellStyle name="style1409921902635" xfId="258"/>
    <cellStyle name="style1409921902932" xfId="259"/>
    <cellStyle name="style1409921903026" xfId="260"/>
    <cellStyle name="style1409921903901" xfId="261"/>
    <cellStyle name="style1409921904197" xfId="262"/>
    <cellStyle name="style1410268074369" xfId="263"/>
    <cellStyle name="style1410268074494" xfId="264"/>
    <cellStyle name="style1410268074619" xfId="265"/>
    <cellStyle name="style1410268074697" xfId="266"/>
    <cellStyle name="style1410268074916" xfId="267"/>
    <cellStyle name="style1410268075009" xfId="268"/>
    <cellStyle name="style1410268075712" xfId="269"/>
    <cellStyle name="style1410268076212" xfId="270"/>
    <cellStyle name="style1410268076290" xfId="271"/>
    <cellStyle name="style1410268076384" xfId="272"/>
    <cellStyle name="style1410268076462" xfId="273"/>
    <cellStyle name="style1410268076540" xfId="274"/>
    <cellStyle name="style1410268076619" xfId="275"/>
    <cellStyle name="style1410268076728" xfId="276"/>
    <cellStyle name="style1410268076822" xfId="277"/>
    <cellStyle name="style1410268077025" xfId="278"/>
    <cellStyle name="style1410268077322" xfId="279"/>
    <cellStyle name="style1410268077415" xfId="280"/>
    <cellStyle name="style1410268077509" xfId="281"/>
    <cellStyle name="style1410268077619" xfId="282"/>
    <cellStyle name="style1410268077728" xfId="283"/>
    <cellStyle name="style1410268077837" xfId="284"/>
    <cellStyle name="style1410268077947" xfId="285"/>
    <cellStyle name="style1410268078040" xfId="286"/>
    <cellStyle name="style1410268078150" xfId="287"/>
    <cellStyle name="style1410268078369" xfId="288"/>
    <cellStyle name="style1410268078462" xfId="289"/>
    <cellStyle name="style1410268078572" xfId="290"/>
    <cellStyle name="style1410268078665" xfId="291"/>
    <cellStyle name="style1410268078759" xfId="292"/>
    <cellStyle name="style1410353885651" xfId="293"/>
    <cellStyle name="style1410353885870" xfId="294"/>
    <cellStyle name="style1410353885979" xfId="295"/>
    <cellStyle name="style1410353886104" xfId="296"/>
    <cellStyle name="style1410353886261" xfId="297"/>
    <cellStyle name="style1410353886386" xfId="298"/>
    <cellStyle name="style1410353887245" xfId="299"/>
    <cellStyle name="style1410353887370" xfId="300"/>
    <cellStyle name="style1410353887464" xfId="301"/>
    <cellStyle name="style1410353887558" xfId="302"/>
    <cellStyle name="style1410353887651" xfId="303"/>
    <cellStyle name="style1410353887745" xfId="304"/>
    <cellStyle name="style1410353887870" xfId="305"/>
    <cellStyle name="style1410353887995" xfId="306"/>
    <cellStyle name="style1410353888120" xfId="307"/>
    <cellStyle name="style1410353888229" xfId="308"/>
    <cellStyle name="style1410353888464" xfId="309"/>
    <cellStyle name="style1410353888589" xfId="310"/>
    <cellStyle name="style1410353888714" xfId="311"/>
    <cellStyle name="style1410353888823" xfId="312"/>
    <cellStyle name="style1410353888964" xfId="313"/>
    <cellStyle name="style1410353889120" xfId="314"/>
    <cellStyle name="style1410353889245" xfId="315"/>
    <cellStyle name="style1410353889354" xfId="316"/>
    <cellStyle name="style1410353889448" xfId="317"/>
    <cellStyle name="style1410353889557" xfId="318"/>
    <cellStyle name="style1410353889667" xfId="319"/>
    <cellStyle name="style1410353889792" xfId="320"/>
    <cellStyle name="style1410353889870" xfId="321"/>
    <cellStyle name="style1410353890042" xfId="322"/>
    <cellStyle name="style1410353890136" xfId="323"/>
    <cellStyle name="style1410353890261" xfId="324"/>
    <cellStyle name="style1410353890495" xfId="325"/>
    <cellStyle name="style1410353890604" xfId="326"/>
    <cellStyle name="style1410353890714" xfId="327"/>
    <cellStyle name="style1410353890979" xfId="328"/>
    <cellStyle name="style1410353891432" xfId="329"/>
    <cellStyle name="style1410353891526" xfId="330"/>
    <cellStyle name="style1410353891729" xfId="331"/>
    <cellStyle name="style1420629194396" xfId="332"/>
    <cellStyle name="style1420629194677" xfId="333"/>
    <cellStyle name="style1420629194787" xfId="334"/>
    <cellStyle name="style1420629194865" xfId="335"/>
    <cellStyle name="style1420629194959" xfId="336"/>
    <cellStyle name="style1420629195052" xfId="337"/>
    <cellStyle name="style1420629195130" xfId="338"/>
    <cellStyle name="style1420629195224" xfId="339"/>
    <cellStyle name="style1420629195443" xfId="340"/>
    <cellStyle name="style1420629195552" xfId="341"/>
    <cellStyle name="style1420629195662" xfId="342"/>
    <cellStyle name="style1420629195787" xfId="343"/>
    <cellStyle name="style1420629195880" xfId="344"/>
    <cellStyle name="style1420629195959" xfId="345"/>
    <cellStyle name="style1420629196068" xfId="346"/>
    <cellStyle name="style1420629196162" xfId="347"/>
    <cellStyle name="style1420629196396" xfId="348"/>
    <cellStyle name="style1420629196490" xfId="349"/>
    <cellStyle name="style1420629196584" xfId="350"/>
    <cellStyle name="style1420629196709" xfId="351"/>
    <cellStyle name="style1420629196818" xfId="352"/>
    <cellStyle name="style1420629196912" xfId="353"/>
    <cellStyle name="style1420629197021" xfId="354"/>
    <cellStyle name="style1420629197287" xfId="355"/>
    <cellStyle name="style1420629197396" xfId="356"/>
    <cellStyle name="style1420629197505" xfId="357"/>
    <cellStyle name="style1420629197615" xfId="358"/>
    <cellStyle name="style1420629197724" xfId="359"/>
    <cellStyle name="style1420629197818" xfId="360"/>
    <cellStyle name="style1420629197974" xfId="361"/>
    <cellStyle name="style1420629198068" xfId="362"/>
    <cellStyle name="style1420629198177" xfId="363"/>
    <cellStyle name="style1420629198380" xfId="364"/>
    <cellStyle name="style1420629199037" xfId="365"/>
    <cellStyle name="style1420629199115" xfId="366"/>
    <cellStyle name="style1420629199193" xfId="367"/>
    <cellStyle name="style1420629199271" xfId="368"/>
    <cellStyle name="style1437123049431" xfId="369"/>
    <cellStyle name="style1437123049650" xfId="370"/>
    <cellStyle name="style1437123049884" xfId="371"/>
    <cellStyle name="style1437123053071" xfId="372"/>
    <cellStyle name="style1437123053399" xfId="373"/>
    <cellStyle name="style1437123053758" xfId="374"/>
    <cellStyle name="Normal_Hoja2" xfId="375"/>
    <cellStyle name="Normal_Hoja3" xfId="376"/>
    <cellStyle name="Normal_01.04.01.01" xfId="377"/>
    <cellStyle name="Normal_01.04.02.01" xfId="378"/>
    <cellStyle name="Normal_01.04.03.03" xfId="379"/>
    <cellStyle name="Normal_Hoja3_1" xfId="380"/>
    <cellStyle name="style1524131870991" xfId="381"/>
    <cellStyle name="style1524131871294" xfId="382"/>
    <cellStyle name="style1524131878873" xfId="383"/>
    <cellStyle name="style1524131877153" xfId="384"/>
    <cellStyle name="style1524131866106" xfId="385"/>
    <cellStyle name="style1524131872147" xfId="386"/>
    <cellStyle name="style1524131879078" xfId="387"/>
    <cellStyle name="style1524131877348" xfId="388"/>
    <cellStyle name="style1524131866701" xfId="389"/>
    <cellStyle name="style1524131873105" xfId="390"/>
    <cellStyle name="style1524131879348" xfId="391"/>
    <cellStyle name="style1524131877549" xfId="392"/>
    <cellStyle name="style1579871248937" xfId="393"/>
    <cellStyle name="style1579871249097" xfId="394"/>
    <cellStyle name="style1579871249241" xfId="395"/>
    <cellStyle name="style1579871249387" xfId="396"/>
    <cellStyle name="style1579871249532" xfId="397"/>
    <cellStyle name="style1579871249693" xfId="398"/>
    <cellStyle name="style1579871249838" xfId="399"/>
    <cellStyle name="style1579871249981" xfId="400"/>
    <cellStyle name="style1579871250104" xfId="401"/>
    <cellStyle name="style1579871250230" xfId="402"/>
    <cellStyle name="style1579871247386" xfId="403"/>
    <cellStyle name="style1579871247502" xfId="404"/>
    <cellStyle name="style1579871250354" xfId="405"/>
    <cellStyle name="style1579871250476" xfId="406"/>
    <cellStyle name="style1579871250602" xfId="407"/>
    <cellStyle name="style1579871247650" xfId="408"/>
    <cellStyle name="style1579871247780" xfId="409"/>
    <cellStyle name="style1579871250801" xfId="410"/>
    <cellStyle name="style1579871250914" xfId="411"/>
    <cellStyle name="style1579871251043" xfId="412"/>
    <cellStyle name="style1579871253504" xfId="413"/>
    <cellStyle name="style1579871253675" xfId="414"/>
    <cellStyle name="style1579871253858" xfId="415"/>
    <cellStyle name="Normal_01.04.02.01_1" xfId="416"/>
    <cellStyle name="Normal_01.04.02.02" xfId="417"/>
    <cellStyle name="Normal_01.04.02.04_1" xfId="418"/>
    <cellStyle name="Normal_01.04.03.02" xfId="419"/>
    <cellStyle name="Normal_01.04.03.03_1" xfId="420"/>
    <cellStyle name="Normal_01.04.03.04" xfId="421"/>
    <cellStyle name="Normal_01.04.03.05" xfId="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Evolució del moviment migratori i residencial. 2006-2018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25"/>
          <c:y val="0.1815"/>
          <c:w val="0.90075"/>
          <c:h val="0.619"/>
        </c:manualLayout>
      </c:layout>
      <c:lineChart>
        <c:grouping val="standard"/>
        <c:varyColors val="0"/>
        <c:ser>
          <c:idx val="0"/>
          <c:order val="0"/>
          <c:tx>
            <c:strRef>
              <c:f>'01.04.01.02'!$B$22</c:f>
              <c:strCache>
                <c:ptCount val="1"/>
                <c:pt idx="0">
                  <c:v>Inmigració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'01.04.01.02'!$A$23:$A$34</c:f>
              <c:numCache/>
            </c:numRef>
          </c:cat>
          <c:val>
            <c:numRef>
              <c:f>'01.04.01.02'!$B$23:$B$34</c:f>
              <c:numCache/>
            </c:numRef>
          </c:val>
          <c:smooth val="0"/>
        </c:ser>
        <c:ser>
          <c:idx val="1"/>
          <c:order val="1"/>
          <c:tx>
            <c:strRef>
              <c:f>'01.04.01.02'!$C$22</c:f>
              <c:strCache>
                <c:ptCount val="1"/>
                <c:pt idx="0">
                  <c:v>Emigració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'01.04.01.02'!$A$23:$A$34</c:f>
              <c:numCache/>
            </c:numRef>
          </c:cat>
          <c:val>
            <c:numRef>
              <c:f>'01.04.01.02'!$C$23:$C$34</c:f>
              <c:numCache/>
            </c:numRef>
          </c:val>
          <c:smooth val="0"/>
        </c:ser>
        <c:ser>
          <c:idx val="2"/>
          <c:order val="2"/>
          <c:tx>
            <c:strRef>
              <c:f>'01.04.01.02'!$D$22</c:f>
              <c:strCache>
                <c:ptCount val="1"/>
                <c:pt idx="0">
                  <c:v>Saldo Migratori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'01.04.01.02'!$A$23:$A$34</c:f>
              <c:numCache/>
            </c:numRef>
          </c:cat>
          <c:val>
            <c:numRef>
              <c:f>'01.04.01.02'!$D$23:$D$34</c:f>
              <c:numCache/>
            </c:numRef>
          </c:val>
          <c:smooth val="0"/>
        </c:ser>
        <c:marker val="1"/>
        <c:axId val="60879777"/>
        <c:axId val="11047082"/>
      </c:line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11047082"/>
        <c:crosses val="autoZero"/>
        <c:auto val="1"/>
        <c:lblOffset val="100"/>
        <c:tickLblSkip val="1"/>
        <c:noMultiLvlLbl val="0"/>
      </c:catAx>
      <c:valAx>
        <c:axId val="11047082"/>
        <c:scaling>
          <c:orientation val="minMax"/>
          <c:min val="-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60879777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215"/>
          <c:y val="0.90975"/>
          <c:w val="0.53975"/>
          <c:h val="0.057"/>
        </c:manualLayout>
      </c:layout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 alignWithMargins="0"/>
    <c:pageMargins b="1" l="0.75000000000001443" r="0.7500000000000144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Gràfica moviments de població mensuals. 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25"/>
          <c:y val="0.177"/>
          <c:w val="0.912"/>
          <c:h val="0.6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'01.04.01.03'!$A$26</c:f>
              <c:strCache>
                <c:ptCount val="1"/>
                <c:pt idx="0">
                  <c:v>Inmigració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'01.04.01.03'!$B$25:$M$25</c:f>
              <c:strCache/>
            </c:strRef>
          </c:cat>
          <c:val>
            <c:numRef>
              <c:f>'01.04.01.03'!$B$26:$M$26</c:f>
              <c:numCache/>
            </c:numRef>
          </c:val>
        </c:ser>
        <c:ser>
          <c:idx val="1"/>
          <c:order val="1"/>
          <c:tx>
            <c:strRef>
              <c:f>'01.04.01.03'!$A$27</c:f>
              <c:strCache>
                <c:ptCount val="1"/>
                <c:pt idx="0">
                  <c:v>Emigració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'01.04.01.03'!$B$25:$M$25</c:f>
              <c:strCache/>
            </c:strRef>
          </c:cat>
          <c:val>
            <c:numRef>
              <c:f>'01.04.01.03'!$B$27:$M$27</c:f>
              <c:numCache/>
            </c:numRef>
          </c:val>
        </c:ser>
        <c:ser>
          <c:idx val="2"/>
          <c:order val="2"/>
          <c:tx>
            <c:strRef>
              <c:f>'01.04.01.03'!$A$28</c:f>
              <c:strCache>
                <c:ptCount val="1"/>
                <c:pt idx="0">
                  <c:v>Canvi residència dins del municipi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'01.04.01.03'!$B$25:$M$25</c:f>
              <c:strCache/>
            </c:strRef>
          </c:cat>
          <c:val>
            <c:numRef>
              <c:f>'01.04.01.03'!$B$28:$M$28</c:f>
              <c:numCache/>
            </c:numRef>
          </c:val>
        </c:ser>
        <c:overlap val="100"/>
        <c:gapWidth val="40"/>
        <c:axId val="32314875"/>
        <c:axId val="22398420"/>
      </c:barChart>
      <c:catAx>
        <c:axId val="323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98420"/>
        <c:crosses val="autoZero"/>
        <c:auto val="1"/>
        <c:lblOffset val="100"/>
        <c:tickLblSkip val="1"/>
        <c:noMultiLvlLbl val="0"/>
      </c:catAx>
      <c:valAx>
        <c:axId val="22398420"/>
        <c:scaling>
          <c:orientation val="minMax"/>
          <c:max val="800"/>
        </c:scaling>
        <c:axPos val="l"/>
        <c:majorGridlines/>
        <c:delete val="0"/>
        <c:numFmt formatCode="###0" sourceLinked="1"/>
        <c:majorTickMark val="out"/>
        <c:minorTickMark val="none"/>
        <c:tickLblPos val="nextTo"/>
        <c:crossAx val="32314875"/>
        <c:crosses val="autoZero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0075"/>
          <c:y val="0.92775"/>
          <c:w val="0.7725"/>
          <c:h val="0.054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 alignWithMargins="0"/>
    <c:pageMargins b="1" l="0.75000000000001465" r="0.7500000000000146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Evolució Població Resident a l'Estranger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025"/>
          <c:y val="0.17225"/>
          <c:w val="0.7265"/>
          <c:h val="0.7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'01.04.04.01'!$B$5</c:f>
              <c:strCache>
                <c:ptCount val="1"/>
                <c:pt idx="0">
                  <c:v>Homes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'01.04.04.01'!$A$6:$A$16</c:f>
              <c:strCache/>
            </c:strRef>
          </c:cat>
          <c:val>
            <c:numRef>
              <c:f>'01.04.04.01'!$B$6:$B$16</c:f>
              <c:numCache/>
            </c:numRef>
          </c:val>
        </c:ser>
        <c:ser>
          <c:idx val="1"/>
          <c:order val="1"/>
          <c:tx>
            <c:strRef>
              <c:f>'01.04.04.01'!$C$5</c:f>
              <c:strCache>
                <c:ptCount val="1"/>
                <c:pt idx="0">
                  <c:v>Dones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'01.04.04.01'!$A$6:$A$16</c:f>
              <c:strCache/>
            </c:strRef>
          </c:cat>
          <c:val>
            <c:numRef>
              <c:f>'01.04.04.01'!$C$6:$C$16</c:f>
              <c:numCache/>
            </c:numRef>
          </c:val>
        </c:ser>
        <c:overlap val="100"/>
        <c:axId val="259189"/>
        <c:axId val="2332702"/>
      </c:barChart>
      <c:catAx>
        <c:axId val="25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32702"/>
        <c:crosses val="autoZero"/>
        <c:auto val="1"/>
        <c:lblOffset val="100"/>
        <c:noMultiLvlLbl val="0"/>
      </c:catAx>
      <c:valAx>
        <c:axId val="2332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9189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5</xdr:col>
      <xdr:colOff>809625</xdr:colOff>
      <xdr:row>18</xdr:row>
      <xdr:rowOff>180975</xdr:rowOff>
    </xdr:to>
    <xdr:graphicFrame macro="">
      <xdr:nvGraphicFramePr>
        <xdr:cNvPr id="2" name="Chart 1"/>
        <xdr:cNvGraphicFramePr/>
      </xdr:nvGraphicFramePr>
      <xdr:xfrm>
        <a:off x="19050" y="581025"/>
        <a:ext cx="53911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152400</xdr:rowOff>
    </xdr:from>
    <xdr:to>
      <xdr:col>14</xdr:col>
      <xdr:colOff>638175</xdr:colOff>
      <xdr:row>21</xdr:row>
      <xdr:rowOff>171450</xdr:rowOff>
    </xdr:to>
    <xdr:graphicFrame macro="">
      <xdr:nvGraphicFramePr>
        <xdr:cNvPr id="3" name="Chart 1"/>
        <xdr:cNvGraphicFramePr/>
      </xdr:nvGraphicFramePr>
      <xdr:xfrm>
        <a:off x="19050" y="533400"/>
        <a:ext cx="5591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6</xdr:col>
      <xdr:colOff>19050</xdr:colOff>
      <xdr:row>17</xdr:row>
      <xdr:rowOff>171450</xdr:rowOff>
    </xdr:to>
    <xdr:graphicFrame macro="">
      <xdr:nvGraphicFramePr>
        <xdr:cNvPr id="4" name="3 Gráfico"/>
        <xdr:cNvGraphicFramePr/>
      </xdr:nvGraphicFramePr>
      <xdr:xfrm>
        <a:off x="19050" y="68580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view="pageLayout" workbookViewId="0" topLeftCell="A1">
      <selection activeCell="B18" sqref="B18"/>
    </sheetView>
  </sheetViews>
  <sheetFormatPr defaultColWidth="11.421875" defaultRowHeight="15"/>
  <cols>
    <col min="1" max="7" width="11.421875" style="1" customWidth="1"/>
    <col min="8" max="8" width="5.8515625" style="1" customWidth="1"/>
    <col min="9" max="16384" width="11.421875" style="1" customWidth="1"/>
  </cols>
  <sheetData>
    <row r="1" spans="1:2" s="3" customFormat="1" ht="15.75">
      <c r="A1" s="3" t="s">
        <v>2</v>
      </c>
      <c r="B1" s="3" t="s">
        <v>3</v>
      </c>
    </row>
    <row r="2" spans="1:2" s="2" customFormat="1" ht="15">
      <c r="A2" s="2" t="s">
        <v>0</v>
      </c>
      <c r="B2" s="2" t="s">
        <v>1</v>
      </c>
    </row>
    <row r="3" spans="1:2" s="2" customFormat="1" ht="15">
      <c r="A3" s="2" t="s">
        <v>4</v>
      </c>
      <c r="B3" s="2" t="s">
        <v>8</v>
      </c>
    </row>
    <row r="4" spans="1:4" s="5" customFormat="1" ht="12.75">
      <c r="A4" s="60" t="s">
        <v>9</v>
      </c>
      <c r="B4" s="60" t="s">
        <v>10</v>
      </c>
      <c r="C4" s="60"/>
      <c r="D4" s="60"/>
    </row>
    <row r="5" spans="1:5" s="5" customFormat="1" ht="12.75">
      <c r="A5" s="60" t="s">
        <v>11</v>
      </c>
      <c r="B5" s="60" t="s">
        <v>12</v>
      </c>
      <c r="C5" s="60"/>
      <c r="D5" s="60"/>
      <c r="E5" s="60"/>
    </row>
    <row r="6" spans="1:5" s="5" customFormat="1" ht="12.75">
      <c r="A6" s="60" t="s">
        <v>13</v>
      </c>
      <c r="B6" s="60" t="s">
        <v>140</v>
      </c>
      <c r="C6" s="60"/>
      <c r="D6" s="60"/>
      <c r="E6" s="60"/>
    </row>
    <row r="7" spans="1:2" s="5" customFormat="1" ht="12.75">
      <c r="A7" s="4"/>
      <c r="B7" s="4"/>
    </row>
    <row r="8" spans="1:2" s="2" customFormat="1" ht="15">
      <c r="A8" s="2" t="s">
        <v>6</v>
      </c>
      <c r="B8" s="2" t="s">
        <v>5</v>
      </c>
    </row>
    <row r="9" spans="1:7" s="2" customFormat="1" ht="15">
      <c r="A9" s="60" t="s">
        <v>15</v>
      </c>
      <c r="B9" s="60" t="s">
        <v>138</v>
      </c>
      <c r="C9" s="60"/>
      <c r="D9" s="60"/>
      <c r="E9" s="60"/>
      <c r="F9" s="5"/>
      <c r="G9" s="5"/>
    </row>
    <row r="10" spans="1:7" s="2" customFormat="1" ht="15">
      <c r="A10" s="60" t="s">
        <v>16</v>
      </c>
      <c r="B10" s="60" t="s">
        <v>139</v>
      </c>
      <c r="C10" s="60"/>
      <c r="D10" s="60"/>
      <c r="E10" s="60"/>
      <c r="F10" s="5"/>
      <c r="G10" s="5"/>
    </row>
    <row r="11" spans="1:7" s="2" customFormat="1" ht="15">
      <c r="A11" s="60" t="s">
        <v>17</v>
      </c>
      <c r="B11" s="60" t="s">
        <v>137</v>
      </c>
      <c r="C11" s="60"/>
      <c r="D11" s="60"/>
      <c r="E11" s="60"/>
      <c r="F11" s="5"/>
      <c r="G11" s="5"/>
    </row>
    <row r="12" spans="1:7" s="2" customFormat="1" ht="15">
      <c r="A12" s="60" t="s">
        <v>18</v>
      </c>
      <c r="B12" s="60" t="s">
        <v>14</v>
      </c>
      <c r="C12" s="60"/>
      <c r="D12" s="60"/>
      <c r="E12" s="60"/>
      <c r="F12" s="60"/>
      <c r="G12" s="60"/>
    </row>
    <row r="13" spans="1:7" s="2" customFormat="1" ht="15">
      <c r="A13" s="4"/>
      <c r="B13" s="4"/>
      <c r="C13" s="4"/>
      <c r="D13" s="4"/>
      <c r="E13" s="4"/>
      <c r="F13" s="4"/>
      <c r="G13" s="5"/>
    </row>
    <row r="14" spans="1:2" s="2" customFormat="1" ht="15">
      <c r="A14" s="2" t="s">
        <v>120</v>
      </c>
      <c r="B14" s="2" t="s">
        <v>7</v>
      </c>
    </row>
    <row r="15" spans="1:6" s="71" customFormat="1" ht="15">
      <c r="A15" s="70" t="s">
        <v>121</v>
      </c>
      <c r="B15" s="70" t="s">
        <v>144</v>
      </c>
      <c r="C15" s="70"/>
      <c r="D15" s="70"/>
      <c r="E15" s="70"/>
      <c r="F15" s="70"/>
    </row>
    <row r="16" spans="1:6" s="71" customFormat="1" ht="15">
      <c r="A16" s="70" t="s">
        <v>122</v>
      </c>
      <c r="B16" s="70" t="s">
        <v>145</v>
      </c>
      <c r="C16" s="70"/>
      <c r="D16" s="70"/>
      <c r="E16" s="72"/>
      <c r="F16" s="72"/>
    </row>
    <row r="17" spans="1:6" s="71" customFormat="1" ht="15">
      <c r="A17" s="70" t="s">
        <v>123</v>
      </c>
      <c r="B17" s="70" t="s">
        <v>146</v>
      </c>
      <c r="C17" s="70"/>
      <c r="D17" s="70"/>
      <c r="E17" s="70"/>
      <c r="F17" s="72"/>
    </row>
    <row r="18" spans="1:6" ht="15">
      <c r="A18" s="60" t="s">
        <v>124</v>
      </c>
      <c r="B18" s="60" t="s">
        <v>141</v>
      </c>
      <c r="C18" s="60"/>
      <c r="D18" s="60"/>
      <c r="E18" s="60"/>
      <c r="F18" s="4"/>
    </row>
    <row r="19" spans="1:6" ht="15">
      <c r="A19" s="60" t="s">
        <v>125</v>
      </c>
      <c r="B19" s="60" t="s">
        <v>142</v>
      </c>
      <c r="C19" s="60"/>
      <c r="D19" s="60"/>
      <c r="E19" s="4"/>
      <c r="F19" s="4"/>
    </row>
    <row r="20" spans="1:6" ht="15">
      <c r="A20" s="60" t="s">
        <v>126</v>
      </c>
      <c r="B20" s="60" t="s">
        <v>143</v>
      </c>
      <c r="C20" s="60"/>
      <c r="D20" s="60"/>
      <c r="E20" s="60"/>
      <c r="F20" s="4"/>
    </row>
    <row r="22" spans="1:2" s="2" customFormat="1" ht="15">
      <c r="A22" s="2" t="s">
        <v>152</v>
      </c>
      <c r="B22" s="2" t="s">
        <v>153</v>
      </c>
    </row>
    <row r="23" spans="1:7" ht="15">
      <c r="A23" s="60" t="s">
        <v>158</v>
      </c>
      <c r="B23" s="60" t="s">
        <v>154</v>
      </c>
      <c r="C23" s="60"/>
      <c r="D23" s="60"/>
      <c r="E23" s="60"/>
      <c r="F23" s="60"/>
      <c r="G23" s="60"/>
    </row>
    <row r="24" spans="1:8" ht="15">
      <c r="A24" s="60" t="s">
        <v>159</v>
      </c>
      <c r="B24" s="60" t="s">
        <v>155</v>
      </c>
      <c r="C24" s="60"/>
      <c r="D24" s="60"/>
      <c r="E24" s="60"/>
      <c r="F24" s="60"/>
      <c r="G24" s="60"/>
      <c r="H24" s="60"/>
    </row>
    <row r="25" spans="1:8" ht="15">
      <c r="A25" s="60" t="s">
        <v>160</v>
      </c>
      <c r="B25" s="60" t="s">
        <v>156</v>
      </c>
      <c r="C25" s="60"/>
      <c r="D25" s="60"/>
      <c r="E25" s="60"/>
      <c r="F25" s="60"/>
      <c r="G25" s="60"/>
      <c r="H25" s="60"/>
    </row>
    <row r="26" spans="1:8" ht="15">
      <c r="A26" s="60" t="s">
        <v>161</v>
      </c>
      <c r="B26" s="60" t="s">
        <v>157</v>
      </c>
      <c r="C26" s="60"/>
      <c r="D26" s="60"/>
      <c r="E26" s="60"/>
      <c r="F26" s="60"/>
      <c r="G26" s="60"/>
      <c r="H26" s="60"/>
    </row>
  </sheetData>
  <hyperlinks>
    <hyperlink ref="A4:D4" location="'01.04.01.01'!A1" display="01.04.01.01"/>
    <hyperlink ref="A5:E5" location="'01.04.01.02'!A1" display="01.04.01.02"/>
    <hyperlink ref="A6:E6" location="'01.04.01.03'!A1" display="01.04.01.03"/>
    <hyperlink ref="A9:E9" location="'01.04.02.01'!A1" display="01.04.02.01"/>
    <hyperlink ref="A10:E10" location="'01.04.02.02'!A1" display="01.04.02.02"/>
    <hyperlink ref="A11:E11" location="'01.04.02.03'!A1" display="01.04.02.03"/>
    <hyperlink ref="A12:G12" location="'01.04.02.04'!A1" display="01.04.02.04"/>
    <hyperlink ref="A15:F15" location="'01.04.03.01'!A1" display="01.04.03.01"/>
    <hyperlink ref="A16:D16" location="'01.04.03.02'!A1" display="01.04.03.02"/>
    <hyperlink ref="A17:E17" location="'01.04.03.05'!A1" display="01.04.03.05"/>
    <hyperlink ref="A18:E18" location="'01.04.03.06'!A1" display="01.04.03.06"/>
    <hyperlink ref="A19:D19" location="'01.04.03.05'!A1" display="01.04.03.05"/>
    <hyperlink ref="A20:E20" location="'01.04.03.08'!A1" display="01.04.03.08"/>
    <hyperlink ref="A23:F23" location="'02.07.01.'!A1" display="02.07.01"/>
    <hyperlink ref="A24:G24" location="'1.02.07.02'!A1" display="1.02.07.02"/>
    <hyperlink ref="A25:G25" location="'1.02.07.03'!A1" display="1.02.07.03"/>
    <hyperlink ref="A26:G26" location="'1.02.07.04'!A1" display="1.02.07.04"/>
    <hyperlink ref="A23:G23" location="'01.04.04.01'!A1" display="01.04.04.01"/>
    <hyperlink ref="A24:H24" location="'01.04.04.02'!A1" display="01.04.04.02"/>
    <hyperlink ref="A25:H25" location="'01.04.04.03'!A1" display="01.04.04.03"/>
    <hyperlink ref="A26:H26" location="'01.04.04.04'!A1" display="01.04.04.04"/>
    <hyperlink ref="A17:D17" location="'01.04.03.03'!A1" display="01.04.03.03"/>
    <hyperlink ref="A18:D18" location="'01.04.03.04'!A1" display="01.04.03.04"/>
    <hyperlink ref="A20:D20" location="'01.04.03.06'!A1" display="01.04.03.06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showGridLines="0" view="pageLayout" workbookViewId="0" topLeftCell="A1">
      <selection activeCell="A35" sqref="A35"/>
    </sheetView>
  </sheetViews>
  <sheetFormatPr defaultColWidth="11.421875" defaultRowHeight="15"/>
  <cols>
    <col min="1" max="1" width="25.7109375" style="0" customWidth="1"/>
    <col min="2" max="2" width="5.00390625" style="91" bestFit="1" customWidth="1"/>
    <col min="3" max="3" width="12.00390625" style="0" bestFit="1" customWidth="1"/>
    <col min="4" max="4" width="17.8515625" style="0" bestFit="1" customWidth="1"/>
    <col min="5" max="5" width="5.00390625" style="0" bestFit="1" customWidth="1"/>
    <col min="6" max="6" width="7.7109375" style="0" bestFit="1" customWidth="1"/>
  </cols>
  <sheetData>
    <row r="1" spans="1:2" s="5" customFormat="1" ht="15">
      <c r="A1" s="2" t="s">
        <v>316</v>
      </c>
      <c r="B1" s="90"/>
    </row>
    <row r="2" ht="15">
      <c r="A2" s="69">
        <v>2018</v>
      </c>
    </row>
    <row r="3" spans="1:6" ht="15">
      <c r="A3" s="7"/>
      <c r="B3" s="92"/>
      <c r="C3" s="7"/>
      <c r="D3" s="7"/>
      <c r="E3" s="7"/>
      <c r="F3" s="7"/>
    </row>
    <row r="4" spans="1:7" ht="15.75" customHeight="1" thickBot="1">
      <c r="A4" s="144" t="s">
        <v>128</v>
      </c>
      <c r="B4" s="156">
        <v>2018</v>
      </c>
      <c r="C4" s="156" t="s">
        <v>48</v>
      </c>
      <c r="G4" s="239"/>
    </row>
    <row r="5" spans="1:7" ht="15">
      <c r="A5" s="47" t="s">
        <v>261</v>
      </c>
      <c r="B5" s="48">
        <v>1712</v>
      </c>
      <c r="C5" s="212">
        <v>72.23628691983123</v>
      </c>
      <c r="G5" s="239"/>
    </row>
    <row r="6" spans="1:7" ht="15">
      <c r="A6" s="39" t="s">
        <v>264</v>
      </c>
      <c r="B6" s="208">
        <v>155</v>
      </c>
      <c r="C6" s="213">
        <v>6.5400843881856545</v>
      </c>
      <c r="G6" s="239"/>
    </row>
    <row r="7" spans="1:7" ht="15">
      <c r="A7" s="39" t="s">
        <v>286</v>
      </c>
      <c r="B7" s="208">
        <v>62</v>
      </c>
      <c r="C7" s="213">
        <v>2.6160337552742616</v>
      </c>
      <c r="G7" s="239"/>
    </row>
    <row r="8" spans="1:7" ht="15">
      <c r="A8" s="47" t="s">
        <v>262</v>
      </c>
      <c r="B8" s="48">
        <v>40</v>
      </c>
      <c r="C8" s="212">
        <v>1.6877637130801686</v>
      </c>
      <c r="G8" s="239"/>
    </row>
    <row r="9" spans="1:7" ht="15">
      <c r="A9" s="39" t="s">
        <v>310</v>
      </c>
      <c r="B9" s="208">
        <v>33</v>
      </c>
      <c r="C9" s="213">
        <v>1.3924050632911391</v>
      </c>
      <c r="G9" s="239"/>
    </row>
    <row r="10" spans="1:7" ht="15">
      <c r="A10" s="47" t="s">
        <v>263</v>
      </c>
      <c r="B10" s="48">
        <v>32</v>
      </c>
      <c r="C10" s="212">
        <v>1.350210970464135</v>
      </c>
      <c r="G10" s="239"/>
    </row>
    <row r="11" spans="1:7" ht="15">
      <c r="A11" s="39" t="s">
        <v>304</v>
      </c>
      <c r="B11" s="208">
        <v>24</v>
      </c>
      <c r="C11" s="213">
        <v>1.0126582278481013</v>
      </c>
      <c r="G11" s="239"/>
    </row>
    <row r="12" spans="1:7" ht="15">
      <c r="A12" s="98" t="s">
        <v>290</v>
      </c>
      <c r="B12" s="208">
        <v>23</v>
      </c>
      <c r="C12" s="213">
        <v>0.9704641350210972</v>
      </c>
      <c r="G12" s="239"/>
    </row>
    <row r="13" spans="1:7" ht="15">
      <c r="A13" s="39" t="s">
        <v>299</v>
      </c>
      <c r="B13" s="208">
        <v>23</v>
      </c>
      <c r="C13" s="213">
        <v>0.9704641350210972</v>
      </c>
      <c r="G13" s="239"/>
    </row>
    <row r="14" spans="1:7" ht="15">
      <c r="A14" s="47" t="s">
        <v>275</v>
      </c>
      <c r="B14" s="48">
        <v>21</v>
      </c>
      <c r="C14" s="212">
        <v>0.8860759493670887</v>
      </c>
      <c r="G14" s="239"/>
    </row>
    <row r="15" spans="1:7" ht="15">
      <c r="A15" s="39" t="s">
        <v>306</v>
      </c>
      <c r="B15" s="208">
        <v>19</v>
      </c>
      <c r="C15" s="213">
        <v>0.8016877637130801</v>
      </c>
      <c r="G15" s="239"/>
    </row>
    <row r="16" spans="1:7" ht="15">
      <c r="A16" s="47" t="s">
        <v>283</v>
      </c>
      <c r="B16" s="48">
        <v>18</v>
      </c>
      <c r="C16" s="212">
        <v>0.7594936708860759</v>
      </c>
      <c r="G16" s="239"/>
    </row>
    <row r="17" spans="1:7" ht="15">
      <c r="A17" s="47" t="s">
        <v>311</v>
      </c>
      <c r="B17" s="48">
        <v>15</v>
      </c>
      <c r="C17" s="212">
        <v>0.6329113924050633</v>
      </c>
      <c r="G17" s="239"/>
    </row>
    <row r="18" spans="1:7" ht="15">
      <c r="A18" s="47" t="s">
        <v>287</v>
      </c>
      <c r="B18" s="48">
        <v>12</v>
      </c>
      <c r="C18" s="212">
        <v>0.5063291139240507</v>
      </c>
      <c r="G18" s="239"/>
    </row>
    <row r="19" spans="1:7" ht="15">
      <c r="A19" s="47" t="s">
        <v>307</v>
      </c>
      <c r="B19" s="48">
        <v>11</v>
      </c>
      <c r="C19" s="212">
        <v>0.4641350210970464</v>
      </c>
      <c r="G19" s="239"/>
    </row>
    <row r="20" spans="1:7" ht="15">
      <c r="A20" s="39" t="s">
        <v>271</v>
      </c>
      <c r="B20" s="208">
        <v>11</v>
      </c>
      <c r="C20" s="213">
        <v>0.4641350210970464</v>
      </c>
      <c r="G20" s="239"/>
    </row>
    <row r="21" spans="1:7" ht="15">
      <c r="A21" s="47" t="s">
        <v>277</v>
      </c>
      <c r="B21" s="48">
        <v>11</v>
      </c>
      <c r="C21" s="212">
        <v>0.4641350210970464</v>
      </c>
      <c r="G21" s="239"/>
    </row>
    <row r="22" spans="1:7" ht="15">
      <c r="A22" s="47" t="s">
        <v>313</v>
      </c>
      <c r="B22" s="48">
        <v>11</v>
      </c>
      <c r="C22" s="212">
        <v>0.4641350210970464</v>
      </c>
      <c r="G22" s="239"/>
    </row>
    <row r="23" spans="1:7" ht="15">
      <c r="A23" s="47" t="s">
        <v>314</v>
      </c>
      <c r="B23" s="48">
        <v>11</v>
      </c>
      <c r="C23" s="212">
        <v>0.4641350210970464</v>
      </c>
      <c r="G23" s="239"/>
    </row>
    <row r="24" spans="1:7" ht="15">
      <c r="A24" s="47" t="s">
        <v>308</v>
      </c>
      <c r="B24" s="48">
        <v>8</v>
      </c>
      <c r="C24" s="212">
        <v>0.33755274261603374</v>
      </c>
      <c r="G24" s="239"/>
    </row>
    <row r="25" spans="1:7" ht="15">
      <c r="A25" s="39" t="s">
        <v>309</v>
      </c>
      <c r="B25" s="208">
        <v>8</v>
      </c>
      <c r="C25" s="213">
        <v>0.33755274261603374</v>
      </c>
      <c r="G25" s="239"/>
    </row>
    <row r="26" spans="1:7" ht="15">
      <c r="A26" s="47" t="s">
        <v>285</v>
      </c>
      <c r="B26" s="48">
        <v>8</v>
      </c>
      <c r="C26" s="212">
        <v>0.33755274261603374</v>
      </c>
      <c r="G26" s="239"/>
    </row>
    <row r="27" spans="1:7" ht="15">
      <c r="A27" s="47" t="s">
        <v>315</v>
      </c>
      <c r="B27" s="48">
        <v>8</v>
      </c>
      <c r="C27" s="212">
        <v>0.33755274261603374</v>
      </c>
      <c r="G27" s="239"/>
    </row>
    <row r="28" spans="1:7" ht="15">
      <c r="A28" s="47" t="s">
        <v>302</v>
      </c>
      <c r="B28" s="48">
        <v>8</v>
      </c>
      <c r="C28" s="212">
        <v>0.33755274261603374</v>
      </c>
      <c r="G28" s="239"/>
    </row>
    <row r="29" spans="1:7" ht="15">
      <c r="A29" s="214" t="s">
        <v>274</v>
      </c>
      <c r="B29" s="215">
        <v>7</v>
      </c>
      <c r="C29" s="216">
        <v>0.29535864978902954</v>
      </c>
      <c r="G29" s="239"/>
    </row>
    <row r="30" spans="1:7" ht="15.75" thickBot="1">
      <c r="A30" s="158" t="s">
        <v>312</v>
      </c>
      <c r="B30" s="209">
        <v>6</v>
      </c>
      <c r="C30" s="217">
        <v>0.25316455696202533</v>
      </c>
      <c r="G30" s="239"/>
    </row>
    <row r="31" spans="1:7" ht="15">
      <c r="A31" s="8" t="s">
        <v>150</v>
      </c>
      <c r="G31" s="239"/>
    </row>
    <row r="32" spans="1:7" ht="15">
      <c r="A32" s="61" t="s">
        <v>133</v>
      </c>
      <c r="G32" s="239"/>
    </row>
    <row r="33" ht="15">
      <c r="G33" s="239"/>
    </row>
    <row r="34" ht="15">
      <c r="G34" s="239"/>
    </row>
    <row r="35" ht="15">
      <c r="G35" s="239"/>
    </row>
    <row r="36" ht="15">
      <c r="G36" s="239"/>
    </row>
    <row r="37" ht="15">
      <c r="G37" s="239"/>
    </row>
    <row r="38" ht="15">
      <c r="G38" s="239"/>
    </row>
    <row r="39" ht="15">
      <c r="G39" s="239"/>
    </row>
    <row r="40" ht="15">
      <c r="G40" s="239"/>
    </row>
    <row r="41" ht="15">
      <c r="G41" s="239"/>
    </row>
    <row r="42" ht="15">
      <c r="G42" s="239"/>
    </row>
    <row r="43" ht="15">
      <c r="G43" s="239"/>
    </row>
    <row r="44" ht="15">
      <c r="G44" s="239"/>
    </row>
    <row r="45" ht="15">
      <c r="G45" s="239"/>
    </row>
    <row r="46" ht="15">
      <c r="G46" s="239"/>
    </row>
    <row r="47" ht="15">
      <c r="G47" s="239"/>
    </row>
    <row r="48" ht="15">
      <c r="G48" s="239"/>
    </row>
    <row r="49" ht="15">
      <c r="G49" s="239"/>
    </row>
    <row r="50" ht="15">
      <c r="G50" s="239"/>
    </row>
    <row r="51" ht="15">
      <c r="G51" s="239"/>
    </row>
    <row r="52" ht="15">
      <c r="G52" s="239"/>
    </row>
    <row r="53" ht="15">
      <c r="G53" s="239"/>
    </row>
    <row r="54" ht="15">
      <c r="G54" s="239"/>
    </row>
    <row r="55" ht="15">
      <c r="G55" s="239"/>
    </row>
  </sheetData>
  <hyperlinks>
    <hyperlink ref="A32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view="pageLayout" workbookViewId="0" topLeftCell="A1">
      <selection activeCell="C44" sqref="C44"/>
    </sheetView>
  </sheetViews>
  <sheetFormatPr defaultColWidth="11.421875" defaultRowHeight="15"/>
  <cols>
    <col min="1" max="1" width="18.28125" style="0" customWidth="1"/>
    <col min="2" max="2" width="9.57421875" style="0" bestFit="1" customWidth="1"/>
    <col min="3" max="3" width="7.00390625" style="0" bestFit="1" customWidth="1"/>
    <col min="4" max="4" width="18.140625" style="0" customWidth="1"/>
    <col min="5" max="5" width="5.00390625" style="0" bestFit="1" customWidth="1"/>
  </cols>
  <sheetData>
    <row r="1" s="2" customFormat="1" ht="15">
      <c r="A1" s="2" t="s">
        <v>148</v>
      </c>
    </row>
    <row r="2" ht="15">
      <c r="A2" s="69">
        <v>2018</v>
      </c>
    </row>
    <row r="3" spans="1:5" ht="15">
      <c r="A3" s="7"/>
      <c r="B3" s="7"/>
      <c r="C3" s="7"/>
      <c r="D3" s="7"/>
      <c r="E3" s="7"/>
    </row>
    <row r="4" spans="1:6" ht="15.75" thickBot="1">
      <c r="A4" s="144" t="s">
        <v>129</v>
      </c>
      <c r="B4" s="155">
        <v>218</v>
      </c>
      <c r="C4" s="159" t="s">
        <v>48</v>
      </c>
      <c r="F4" s="240"/>
    </row>
    <row r="5" spans="1:6" ht="15">
      <c r="A5" s="50" t="s">
        <v>50</v>
      </c>
      <c r="B5" s="51">
        <v>1939</v>
      </c>
      <c r="C5" s="219">
        <v>81.81434599156118</v>
      </c>
      <c r="F5" s="240"/>
    </row>
    <row r="6" spans="1:6" ht="15">
      <c r="A6" s="50" t="s">
        <v>56</v>
      </c>
      <c r="B6" s="51">
        <v>100</v>
      </c>
      <c r="C6" s="219">
        <v>4.219409282700422</v>
      </c>
      <c r="F6" s="240"/>
    </row>
    <row r="7" spans="1:6" ht="15">
      <c r="A7" s="58" t="s">
        <v>58</v>
      </c>
      <c r="B7" s="59">
        <v>62</v>
      </c>
      <c r="C7" s="219">
        <v>2.6160337552742616</v>
      </c>
      <c r="F7" s="240"/>
    </row>
    <row r="8" spans="1:6" ht="15">
      <c r="A8" s="50" t="s">
        <v>254</v>
      </c>
      <c r="B8" s="51">
        <v>43</v>
      </c>
      <c r="C8" s="219">
        <v>1.8143459915611813</v>
      </c>
      <c r="F8" s="240"/>
    </row>
    <row r="9" spans="1:6" ht="15">
      <c r="A9" s="50" t="s">
        <v>60</v>
      </c>
      <c r="B9" s="51">
        <v>35</v>
      </c>
      <c r="C9" s="219">
        <v>1.4767932489451476</v>
      </c>
      <c r="F9" s="240"/>
    </row>
    <row r="10" spans="1:6" ht="15">
      <c r="A10" s="50" t="s">
        <v>59</v>
      </c>
      <c r="B10" s="51">
        <v>33</v>
      </c>
      <c r="C10" s="219">
        <v>1.3924050632911391</v>
      </c>
      <c r="F10" s="240"/>
    </row>
    <row r="11" spans="1:6" ht="15">
      <c r="A11" s="50" t="s">
        <v>253</v>
      </c>
      <c r="B11" s="51">
        <v>29</v>
      </c>
      <c r="C11" s="219">
        <v>1.2236286919831225</v>
      </c>
      <c r="F11" s="240"/>
    </row>
    <row r="12" spans="1:6" ht="15">
      <c r="A12" s="50" t="s">
        <v>62</v>
      </c>
      <c r="B12" s="51">
        <v>26</v>
      </c>
      <c r="C12" s="219">
        <v>1.0970464135021099</v>
      </c>
      <c r="F12" s="240"/>
    </row>
    <row r="13" spans="1:6" ht="15">
      <c r="A13" s="50" t="s">
        <v>63</v>
      </c>
      <c r="B13" s="51">
        <v>26</v>
      </c>
      <c r="C13" s="219">
        <v>1.0970464135021099</v>
      </c>
      <c r="F13" s="240"/>
    </row>
    <row r="14" spans="1:6" ht="15">
      <c r="A14" s="50" t="s">
        <v>65</v>
      </c>
      <c r="B14" s="51">
        <v>23</v>
      </c>
      <c r="C14" s="219">
        <v>0.9704641350210972</v>
      </c>
      <c r="F14" s="240"/>
    </row>
    <row r="15" spans="1:6" ht="15">
      <c r="A15" s="50" t="s">
        <v>61</v>
      </c>
      <c r="B15" s="51">
        <v>18</v>
      </c>
      <c r="C15" s="219">
        <v>0.7594936708860759</v>
      </c>
      <c r="F15" s="240"/>
    </row>
    <row r="16" spans="1:6" ht="15">
      <c r="A16" s="50" t="s">
        <v>69</v>
      </c>
      <c r="B16" s="51">
        <v>11</v>
      </c>
      <c r="C16" s="219">
        <v>0.4641350210970464</v>
      </c>
      <c r="F16" s="240"/>
    </row>
    <row r="17" spans="1:6" ht="15">
      <c r="A17" s="50" t="s">
        <v>71</v>
      </c>
      <c r="B17" s="51">
        <v>11</v>
      </c>
      <c r="C17" s="219">
        <v>0.4641350210970464</v>
      </c>
      <c r="F17" s="240"/>
    </row>
    <row r="18" spans="1:6" ht="15">
      <c r="A18" s="58" t="s">
        <v>64</v>
      </c>
      <c r="B18" s="59">
        <v>9</v>
      </c>
      <c r="C18" s="219">
        <v>0.37974683544303794</v>
      </c>
      <c r="F18" s="240"/>
    </row>
    <row r="19" spans="1:6" ht="15">
      <c r="A19" s="50" t="s">
        <v>72</v>
      </c>
      <c r="B19" s="51">
        <v>2</v>
      </c>
      <c r="C19" s="219">
        <v>0.08438818565400844</v>
      </c>
      <c r="F19" s="240"/>
    </row>
    <row r="20" spans="1:6" ht="15">
      <c r="A20" s="50" t="s">
        <v>67</v>
      </c>
      <c r="B20" s="51">
        <v>1</v>
      </c>
      <c r="C20" s="219">
        <v>0.04219409282700422</v>
      </c>
      <c r="F20" s="240"/>
    </row>
    <row r="21" spans="1:6" ht="15">
      <c r="A21" s="50" t="s">
        <v>68</v>
      </c>
      <c r="B21" s="51">
        <v>1</v>
      </c>
      <c r="C21" s="219">
        <v>0.04219409282700422</v>
      </c>
      <c r="F21" s="240"/>
    </row>
    <row r="22" spans="1:6" ht="15">
      <c r="A22" s="50" t="s">
        <v>66</v>
      </c>
      <c r="B22" s="51">
        <v>1</v>
      </c>
      <c r="C22" s="219">
        <v>0.04219409282700422</v>
      </c>
      <c r="F22" s="240"/>
    </row>
    <row r="23" spans="1:6" ht="14.25" customHeight="1">
      <c r="A23" s="50" t="s">
        <v>70</v>
      </c>
      <c r="B23" s="51">
        <v>0</v>
      </c>
      <c r="C23" s="219">
        <v>0</v>
      </c>
      <c r="F23" s="240"/>
    </row>
    <row r="24" spans="1:6" ht="15.75" thickBot="1">
      <c r="A24" s="160" t="s">
        <v>30</v>
      </c>
      <c r="B24" s="161">
        <v>2370</v>
      </c>
      <c r="C24" s="218">
        <v>100</v>
      </c>
      <c r="F24" s="240"/>
    </row>
    <row r="25" spans="1:3" s="98" customFormat="1" ht="15">
      <c r="A25" s="8" t="s">
        <v>150</v>
      </c>
      <c r="B25" s="228"/>
      <c r="C25" s="229"/>
    </row>
    <row r="26" ht="15">
      <c r="A26" s="61" t="s">
        <v>133</v>
      </c>
    </row>
  </sheetData>
  <hyperlinks>
    <hyperlink ref="A26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Layout" workbookViewId="0" topLeftCell="A1">
      <selection activeCell="H7" sqref="H7"/>
    </sheetView>
  </sheetViews>
  <sheetFormatPr defaultColWidth="11.421875" defaultRowHeight="15"/>
  <cols>
    <col min="1" max="1" width="17.140625" style="0" customWidth="1"/>
    <col min="2" max="2" width="9.57421875" style="0" customWidth="1"/>
    <col min="3" max="3" width="7.00390625" style="0" bestFit="1" customWidth="1"/>
    <col min="4" max="4" width="6.140625" style="0" bestFit="1" customWidth="1"/>
    <col min="5" max="5" width="7.7109375" style="0" bestFit="1" customWidth="1"/>
    <col min="6" max="6" width="5.00390625" style="0" bestFit="1" customWidth="1"/>
    <col min="7" max="7" width="7.00390625" style="0" bestFit="1" customWidth="1"/>
  </cols>
  <sheetData>
    <row r="1" spans="1:9" s="2" customFormat="1" ht="15">
      <c r="A1" s="263" t="s">
        <v>124</v>
      </c>
      <c r="B1" s="263" t="s">
        <v>19</v>
      </c>
      <c r="C1" s="263"/>
      <c r="D1" s="263"/>
      <c r="E1" s="263"/>
      <c r="F1" s="263"/>
      <c r="G1" s="263"/>
      <c r="H1" s="263"/>
      <c r="I1" s="264"/>
    </row>
    <row r="2" spans="1:9" ht="15.75" thickBot="1">
      <c r="A2" s="100"/>
      <c r="B2" s="99"/>
      <c r="C2" s="99"/>
      <c r="D2" s="99"/>
      <c r="E2" s="99"/>
      <c r="F2" s="99"/>
      <c r="G2" s="99"/>
      <c r="H2" s="247"/>
      <c r="I2" s="247"/>
    </row>
    <row r="3" spans="1:7" ht="15">
      <c r="A3" s="265" t="s">
        <v>130</v>
      </c>
      <c r="B3" s="266" t="s">
        <v>47</v>
      </c>
      <c r="C3" s="266" t="s">
        <v>48</v>
      </c>
      <c r="D3" s="266" t="s">
        <v>49</v>
      </c>
      <c r="E3" s="266" t="s">
        <v>48</v>
      </c>
      <c r="F3" s="266" t="s">
        <v>30</v>
      </c>
      <c r="G3" s="266" t="s">
        <v>48</v>
      </c>
    </row>
    <row r="4" spans="1:7" ht="15.75" customHeight="1">
      <c r="A4" s="201" t="s">
        <v>50</v>
      </c>
      <c r="B4" s="202">
        <f>SUM(B5:B8)</f>
        <v>1021</v>
      </c>
      <c r="C4" s="203">
        <f>B4/2369</f>
        <v>0.4309835373575348</v>
      </c>
      <c r="D4" s="202">
        <f>SUM(D5:D8)</f>
        <v>918</v>
      </c>
      <c r="E4" s="203">
        <f>D4/2369</f>
        <v>0.3875052764879696</v>
      </c>
      <c r="F4" s="202">
        <f>SUM(F5:F8)</f>
        <v>1939</v>
      </c>
      <c r="G4" s="203">
        <f>F4/2460</f>
        <v>0.7882113821138211</v>
      </c>
    </row>
    <row r="5" spans="1:7" ht="15.75" customHeight="1">
      <c r="A5" s="34" t="s">
        <v>51</v>
      </c>
      <c r="B5" s="35">
        <v>892</v>
      </c>
      <c r="C5" s="36">
        <f aca="true" t="shared" si="0" ref="C5:C35">B5/2369</f>
        <v>0.37653018151118617</v>
      </c>
      <c r="D5" s="35">
        <v>820</v>
      </c>
      <c r="E5" s="36">
        <f aca="true" t="shared" si="1" ref="E5:E35">D5/2369</f>
        <v>0.3461376108062474</v>
      </c>
      <c r="F5" s="35">
        <f>SUM(B5+D5)</f>
        <v>1712</v>
      </c>
      <c r="G5" s="36">
        <f>F5/2460</f>
        <v>0.6959349593495935</v>
      </c>
    </row>
    <row r="6" spans="1:7" ht="15" customHeight="1">
      <c r="A6" s="34" t="s">
        <v>52</v>
      </c>
      <c r="B6" s="35">
        <v>24</v>
      </c>
      <c r="C6" s="36">
        <f t="shared" si="0"/>
        <v>0.010130856901646263</v>
      </c>
      <c r="D6" s="35">
        <v>16</v>
      </c>
      <c r="E6" s="36">
        <f t="shared" si="1"/>
        <v>0.006753904601097509</v>
      </c>
      <c r="F6" s="35">
        <f aca="true" t="shared" si="2" ref="F6:F8">SUM(B6+D6)</f>
        <v>40</v>
      </c>
      <c r="G6" s="36">
        <f>F6/2460</f>
        <v>0.016260162601626018</v>
      </c>
    </row>
    <row r="7" spans="1:7" ht="15">
      <c r="A7" s="34" t="s">
        <v>53</v>
      </c>
      <c r="B7" s="35">
        <v>17</v>
      </c>
      <c r="C7" s="36">
        <f t="shared" si="0"/>
        <v>0.007176023638666104</v>
      </c>
      <c r="D7" s="35">
        <v>15</v>
      </c>
      <c r="E7" s="36">
        <f t="shared" si="1"/>
        <v>0.006331785563528915</v>
      </c>
      <c r="F7" s="35">
        <f t="shared" si="2"/>
        <v>32</v>
      </c>
      <c r="G7" s="36">
        <f>F7/2460</f>
        <v>0.013008130081300813</v>
      </c>
    </row>
    <row r="8" spans="1:7" ht="15">
      <c r="A8" s="34" t="s">
        <v>54</v>
      </c>
      <c r="B8" s="35">
        <v>88</v>
      </c>
      <c r="C8" s="36">
        <f t="shared" si="0"/>
        <v>0.037146475306036306</v>
      </c>
      <c r="D8" s="35">
        <v>67</v>
      </c>
      <c r="E8" s="36">
        <f t="shared" si="1"/>
        <v>0.028281975517095822</v>
      </c>
      <c r="F8" s="35">
        <f t="shared" si="2"/>
        <v>155</v>
      </c>
      <c r="G8" s="36">
        <f>F8/2460</f>
        <v>0.06300813008130081</v>
      </c>
    </row>
    <row r="9" spans="1:7" ht="15">
      <c r="A9" s="162" t="s">
        <v>55</v>
      </c>
      <c r="B9" s="163">
        <f>SUM(B10:B27)</f>
        <v>207</v>
      </c>
      <c r="C9" s="164">
        <f t="shared" si="0"/>
        <v>0.08737864077669903</v>
      </c>
      <c r="D9" s="163">
        <f>SUM(D10:D27)</f>
        <v>224</v>
      </c>
      <c r="E9" s="164">
        <f t="shared" si="1"/>
        <v>0.09455466441536513</v>
      </c>
      <c r="F9" s="163">
        <f>SUM(F10:F27)</f>
        <v>431</v>
      </c>
      <c r="G9" s="164">
        <f>F9/2460</f>
        <v>0.17520325203252032</v>
      </c>
    </row>
    <row r="10" spans="1:9" ht="15">
      <c r="A10" s="100" t="s">
        <v>56</v>
      </c>
      <c r="B10" s="99">
        <v>50</v>
      </c>
      <c r="C10" s="36">
        <f t="shared" si="0"/>
        <v>0.021105951878429716</v>
      </c>
      <c r="D10" s="99">
        <v>50</v>
      </c>
      <c r="E10" s="36">
        <f t="shared" si="1"/>
        <v>0.021105951878429716</v>
      </c>
      <c r="F10" s="19">
        <f>B10+D10</f>
        <v>100</v>
      </c>
      <c r="G10" s="36">
        <f>F10/2460</f>
        <v>0.04065040650406504</v>
      </c>
      <c r="I10" s="261"/>
    </row>
    <row r="11" spans="1:7" ht="15">
      <c r="A11" s="100" t="s">
        <v>60</v>
      </c>
      <c r="B11" s="99">
        <v>14</v>
      </c>
      <c r="C11" s="36">
        <f t="shared" si="0"/>
        <v>0.0059096665259603205</v>
      </c>
      <c r="D11" s="99">
        <v>21</v>
      </c>
      <c r="E11" s="36">
        <f t="shared" si="1"/>
        <v>0.008864499788940482</v>
      </c>
      <c r="F11" s="19">
        <f aca="true" t="shared" si="3" ref="F11:F27">B11+D11</f>
        <v>35</v>
      </c>
      <c r="G11" s="36">
        <f aca="true" t="shared" si="4" ref="G11:G27">F11/2460</f>
        <v>0.014227642276422764</v>
      </c>
    </row>
    <row r="12" spans="1:7" ht="15">
      <c r="A12" s="100" t="s">
        <v>67</v>
      </c>
      <c r="B12" s="99">
        <v>0</v>
      </c>
      <c r="C12" s="36">
        <f t="shared" si="0"/>
        <v>0</v>
      </c>
      <c r="D12" s="99">
        <v>1</v>
      </c>
      <c r="E12" s="36">
        <f t="shared" si="1"/>
        <v>0.00042211903756859433</v>
      </c>
      <c r="F12" s="19">
        <f t="shared" si="3"/>
        <v>1</v>
      </c>
      <c r="G12" s="36">
        <f t="shared" si="4"/>
        <v>0.0004065040650406504</v>
      </c>
    </row>
    <row r="13" spans="1:7" ht="15">
      <c r="A13" s="100" t="s">
        <v>59</v>
      </c>
      <c r="B13" s="99">
        <v>18</v>
      </c>
      <c r="C13" s="36">
        <f t="shared" si="0"/>
        <v>0.007598142676234698</v>
      </c>
      <c r="D13" s="99">
        <v>15</v>
      </c>
      <c r="E13" s="36">
        <f t="shared" si="1"/>
        <v>0.006331785563528915</v>
      </c>
      <c r="F13" s="19">
        <f t="shared" si="3"/>
        <v>33</v>
      </c>
      <c r="G13" s="36">
        <f t="shared" si="4"/>
        <v>0.013414634146341463</v>
      </c>
    </row>
    <row r="14" spans="1:7" ht="15">
      <c r="A14" s="100" t="s">
        <v>62</v>
      </c>
      <c r="B14" s="99">
        <v>12</v>
      </c>
      <c r="C14" s="36">
        <f t="shared" si="0"/>
        <v>0.005065428450823132</v>
      </c>
      <c r="D14" s="99">
        <v>14</v>
      </c>
      <c r="E14" s="36">
        <f t="shared" si="1"/>
        <v>0.0059096665259603205</v>
      </c>
      <c r="F14" s="19">
        <f t="shared" si="3"/>
        <v>26</v>
      </c>
      <c r="G14" s="36">
        <f t="shared" si="4"/>
        <v>0.01056910569105691</v>
      </c>
    </row>
    <row r="15" spans="1:7" ht="15">
      <c r="A15" s="100" t="s">
        <v>72</v>
      </c>
      <c r="B15" s="99">
        <v>0</v>
      </c>
      <c r="C15" s="36">
        <f t="shared" si="0"/>
        <v>0</v>
      </c>
      <c r="D15" s="99">
        <v>2</v>
      </c>
      <c r="E15" s="36">
        <f t="shared" si="1"/>
        <v>0.0008442380751371887</v>
      </c>
      <c r="F15" s="19">
        <f t="shared" si="3"/>
        <v>2</v>
      </c>
      <c r="G15" s="36">
        <f t="shared" si="4"/>
        <v>0.0008130081300813008</v>
      </c>
    </row>
    <row r="16" spans="1:7" ht="15">
      <c r="A16" s="100" t="s">
        <v>253</v>
      </c>
      <c r="B16" s="99">
        <v>17</v>
      </c>
      <c r="C16" s="36">
        <f t="shared" si="0"/>
        <v>0.007176023638666104</v>
      </c>
      <c r="D16" s="99">
        <v>12</v>
      </c>
      <c r="E16" s="36">
        <f t="shared" si="1"/>
        <v>0.005065428450823132</v>
      </c>
      <c r="F16" s="19">
        <f t="shared" si="3"/>
        <v>29</v>
      </c>
      <c r="G16" s="36">
        <f t="shared" si="4"/>
        <v>0.011788617886178862</v>
      </c>
    </row>
    <row r="17" spans="1:7" ht="15">
      <c r="A17" s="100" t="s">
        <v>63</v>
      </c>
      <c r="B17" s="99">
        <v>11</v>
      </c>
      <c r="C17" s="36">
        <f t="shared" si="0"/>
        <v>0.004643309413254538</v>
      </c>
      <c r="D17" s="99">
        <v>15</v>
      </c>
      <c r="E17" s="36">
        <f t="shared" si="1"/>
        <v>0.006331785563528915</v>
      </c>
      <c r="F17" s="19">
        <f t="shared" si="3"/>
        <v>26</v>
      </c>
      <c r="G17" s="36">
        <f t="shared" si="4"/>
        <v>0.01056910569105691</v>
      </c>
    </row>
    <row r="18" spans="1:7" ht="15">
      <c r="A18" s="100" t="s">
        <v>70</v>
      </c>
      <c r="B18" s="99">
        <v>0</v>
      </c>
      <c r="C18" s="36">
        <f t="shared" si="0"/>
        <v>0</v>
      </c>
      <c r="D18" s="99">
        <v>0</v>
      </c>
      <c r="E18" s="36">
        <f t="shared" si="1"/>
        <v>0</v>
      </c>
      <c r="F18" s="19">
        <f t="shared" si="3"/>
        <v>0</v>
      </c>
      <c r="G18" s="36">
        <f t="shared" si="4"/>
        <v>0</v>
      </c>
    </row>
    <row r="19" spans="1:7" ht="15">
      <c r="A19" s="100" t="s">
        <v>64</v>
      </c>
      <c r="B19" s="99">
        <v>5</v>
      </c>
      <c r="C19" s="36">
        <f t="shared" si="0"/>
        <v>0.002110595187842972</v>
      </c>
      <c r="D19" s="99">
        <v>4</v>
      </c>
      <c r="E19" s="36">
        <f t="shared" si="1"/>
        <v>0.0016884761502743773</v>
      </c>
      <c r="F19" s="19">
        <f t="shared" si="3"/>
        <v>9</v>
      </c>
      <c r="G19" s="36">
        <f t="shared" si="4"/>
        <v>0.003658536585365854</v>
      </c>
    </row>
    <row r="20" spans="1:7" ht="15">
      <c r="A20" s="100" t="s">
        <v>61</v>
      </c>
      <c r="B20" s="99">
        <v>2</v>
      </c>
      <c r="C20" s="36">
        <f t="shared" si="0"/>
        <v>0.0008442380751371887</v>
      </c>
      <c r="D20" s="99">
        <v>16</v>
      </c>
      <c r="E20" s="36">
        <f t="shared" si="1"/>
        <v>0.006753904601097509</v>
      </c>
      <c r="F20" s="19">
        <f t="shared" si="3"/>
        <v>18</v>
      </c>
      <c r="G20" s="36">
        <f t="shared" si="4"/>
        <v>0.007317073170731708</v>
      </c>
    </row>
    <row r="21" spans="1:7" ht="15">
      <c r="A21" s="100" t="s">
        <v>68</v>
      </c>
      <c r="B21" s="99">
        <v>0</v>
      </c>
      <c r="C21" s="36">
        <f t="shared" si="0"/>
        <v>0</v>
      </c>
      <c r="D21" s="99">
        <v>1</v>
      </c>
      <c r="E21" s="36">
        <f t="shared" si="1"/>
        <v>0.00042211903756859433</v>
      </c>
      <c r="F21" s="19">
        <f t="shared" si="3"/>
        <v>1</v>
      </c>
      <c r="G21" s="36">
        <f t="shared" si="4"/>
        <v>0.0004065040650406504</v>
      </c>
    </row>
    <row r="22" spans="1:7" ht="15">
      <c r="A22" s="100" t="s">
        <v>58</v>
      </c>
      <c r="B22" s="99">
        <v>33</v>
      </c>
      <c r="C22" s="36">
        <f t="shared" si="0"/>
        <v>0.013929928239763613</v>
      </c>
      <c r="D22" s="99">
        <v>29</v>
      </c>
      <c r="E22" s="36">
        <f t="shared" si="1"/>
        <v>0.012241452089489235</v>
      </c>
      <c r="F22" s="19">
        <f t="shared" si="3"/>
        <v>62</v>
      </c>
      <c r="G22" s="36">
        <f t="shared" si="4"/>
        <v>0.025203252032520326</v>
      </c>
    </row>
    <row r="23" spans="1:9" ht="15">
      <c r="A23" s="100" t="s">
        <v>66</v>
      </c>
      <c r="B23" s="99">
        <v>1</v>
      </c>
      <c r="C23" s="36">
        <f t="shared" si="0"/>
        <v>0.00042211903756859433</v>
      </c>
      <c r="D23" s="99">
        <v>0</v>
      </c>
      <c r="E23" s="36">
        <f t="shared" si="1"/>
        <v>0</v>
      </c>
      <c r="F23" s="19">
        <f t="shared" si="3"/>
        <v>1</v>
      </c>
      <c r="G23" s="36">
        <f t="shared" si="4"/>
        <v>0.0004065040650406504</v>
      </c>
      <c r="I23" s="261"/>
    </row>
    <row r="24" spans="1:7" ht="15">
      <c r="A24" s="100" t="s">
        <v>65</v>
      </c>
      <c r="B24" s="99">
        <v>9</v>
      </c>
      <c r="C24" s="36">
        <f t="shared" si="0"/>
        <v>0.003799071338117349</v>
      </c>
      <c r="D24" s="99">
        <v>14</v>
      </c>
      <c r="E24" s="36">
        <f t="shared" si="1"/>
        <v>0.0059096665259603205</v>
      </c>
      <c r="F24" s="19">
        <f t="shared" si="3"/>
        <v>23</v>
      </c>
      <c r="G24" s="36">
        <f t="shared" si="4"/>
        <v>0.00934959349593496</v>
      </c>
    </row>
    <row r="25" spans="1:9" ht="15">
      <c r="A25" s="100" t="s">
        <v>69</v>
      </c>
      <c r="B25" s="99">
        <v>6</v>
      </c>
      <c r="C25" s="36">
        <f t="shared" si="0"/>
        <v>0.002532714225411566</v>
      </c>
      <c r="D25" s="99">
        <v>5</v>
      </c>
      <c r="E25" s="36">
        <f t="shared" si="1"/>
        <v>0.002110595187842972</v>
      </c>
      <c r="F25" s="19">
        <f t="shared" si="3"/>
        <v>11</v>
      </c>
      <c r="G25" s="36">
        <f t="shared" si="4"/>
        <v>0.004471544715447155</v>
      </c>
      <c r="I25" s="241"/>
    </row>
    <row r="26" spans="1:9" ht="15">
      <c r="A26" s="100" t="s">
        <v>71</v>
      </c>
      <c r="B26" s="99">
        <v>8</v>
      </c>
      <c r="C26" s="36">
        <f t="shared" si="0"/>
        <v>0.0033769523005487546</v>
      </c>
      <c r="D26" s="99">
        <v>3</v>
      </c>
      <c r="E26" s="36">
        <f t="shared" si="1"/>
        <v>0.001266357112705783</v>
      </c>
      <c r="F26" s="19">
        <f t="shared" si="3"/>
        <v>11</v>
      </c>
      <c r="G26" s="36">
        <f t="shared" si="4"/>
        <v>0.004471544715447155</v>
      </c>
      <c r="I26" s="241"/>
    </row>
    <row r="27" spans="1:9" ht="15">
      <c r="A27" s="100" t="s">
        <v>57</v>
      </c>
      <c r="B27" s="99">
        <v>21</v>
      </c>
      <c r="C27" s="36">
        <f t="shared" si="0"/>
        <v>0.008864499788940482</v>
      </c>
      <c r="D27" s="99">
        <v>22</v>
      </c>
      <c r="E27" s="36">
        <f t="shared" si="1"/>
        <v>0.009286618826509076</v>
      </c>
      <c r="F27" s="19">
        <f t="shared" si="3"/>
        <v>43</v>
      </c>
      <c r="G27" s="36">
        <f t="shared" si="4"/>
        <v>0.017479674796747967</v>
      </c>
      <c r="I27" s="241"/>
    </row>
    <row r="28" spans="1:9" ht="15" customHeight="1">
      <c r="A28" s="165" t="s">
        <v>73</v>
      </c>
      <c r="B28" s="166">
        <f>SUM(B29:B34)</f>
        <v>44</v>
      </c>
      <c r="C28" s="164">
        <f t="shared" si="0"/>
        <v>0.018573237653018153</v>
      </c>
      <c r="D28" s="166">
        <f>SUM(D29:D34)</f>
        <v>46</v>
      </c>
      <c r="E28" s="164">
        <f t="shared" si="1"/>
        <v>0.019417475728155338</v>
      </c>
      <c r="F28" s="166">
        <f>SUM(F29:F34)</f>
        <v>90</v>
      </c>
      <c r="G28" s="164">
        <f>F28/2460</f>
        <v>0.036585365853658534</v>
      </c>
      <c r="I28" s="241"/>
    </row>
    <row r="29" spans="1:9" ht="15">
      <c r="A29" s="37" t="s">
        <v>76</v>
      </c>
      <c r="B29" s="19">
        <v>1</v>
      </c>
      <c r="C29" s="36">
        <f t="shared" si="0"/>
        <v>0.00042211903756859433</v>
      </c>
      <c r="D29" s="19">
        <v>0</v>
      </c>
      <c r="E29" s="36">
        <f t="shared" si="1"/>
        <v>0</v>
      </c>
      <c r="F29" s="19">
        <f>B29+D29</f>
        <v>1</v>
      </c>
      <c r="G29" s="36">
        <f>F29/2460</f>
        <v>0.0004065040650406504</v>
      </c>
      <c r="I29" s="241"/>
    </row>
    <row r="30" spans="1:9" ht="15">
      <c r="A30" s="37" t="s">
        <v>77</v>
      </c>
      <c r="B30" s="19">
        <v>16</v>
      </c>
      <c r="C30" s="36">
        <f t="shared" si="0"/>
        <v>0.006753904601097509</v>
      </c>
      <c r="D30" s="19">
        <v>13</v>
      </c>
      <c r="E30" s="36">
        <f t="shared" si="1"/>
        <v>0.005487547488391726</v>
      </c>
      <c r="F30" s="19">
        <f aca="true" t="shared" si="5" ref="F30:F34">B30+D30</f>
        <v>29</v>
      </c>
      <c r="G30" s="36">
        <f aca="true" t="shared" si="6" ref="G30:G34">F30/2460</f>
        <v>0.011788617886178862</v>
      </c>
      <c r="I30" s="241"/>
    </row>
    <row r="31" spans="1:9" ht="15">
      <c r="A31" s="37" t="s">
        <v>78</v>
      </c>
      <c r="B31" s="19">
        <v>3</v>
      </c>
      <c r="C31" s="36">
        <f t="shared" si="0"/>
        <v>0.001266357112705783</v>
      </c>
      <c r="D31" s="19">
        <v>0</v>
      </c>
      <c r="E31" s="36">
        <f t="shared" si="1"/>
        <v>0</v>
      </c>
      <c r="F31" s="19">
        <f t="shared" si="5"/>
        <v>3</v>
      </c>
      <c r="G31" s="36">
        <f t="shared" si="6"/>
        <v>0.0012195121951219512</v>
      </c>
      <c r="I31" s="241"/>
    </row>
    <row r="32" spans="1:9" ht="15">
      <c r="A32" s="37" t="s">
        <v>74</v>
      </c>
      <c r="B32" s="19">
        <v>23</v>
      </c>
      <c r="C32" s="36">
        <f t="shared" si="0"/>
        <v>0.009708737864077669</v>
      </c>
      <c r="D32" s="19">
        <v>30</v>
      </c>
      <c r="E32" s="36">
        <f t="shared" si="1"/>
        <v>0.01266357112705783</v>
      </c>
      <c r="F32" s="19">
        <f t="shared" si="5"/>
        <v>53</v>
      </c>
      <c r="G32" s="36">
        <f t="shared" si="6"/>
        <v>0.021544715447154472</v>
      </c>
      <c r="I32" s="241"/>
    </row>
    <row r="33" spans="1:9" ht="15">
      <c r="A33" s="37" t="s">
        <v>192</v>
      </c>
      <c r="B33" s="35">
        <v>1</v>
      </c>
      <c r="C33" s="36">
        <f t="shared" si="0"/>
        <v>0.00042211903756859433</v>
      </c>
      <c r="D33" s="35">
        <v>2</v>
      </c>
      <c r="E33" s="36">
        <f t="shared" si="1"/>
        <v>0.0008442380751371887</v>
      </c>
      <c r="F33" s="19">
        <f t="shared" si="5"/>
        <v>3</v>
      </c>
      <c r="G33" s="36">
        <f t="shared" si="6"/>
        <v>0.0012195121951219512</v>
      </c>
      <c r="I33" s="241"/>
    </row>
    <row r="34" spans="1:9" ht="15">
      <c r="A34" s="38" t="s">
        <v>79</v>
      </c>
      <c r="B34" s="35">
        <v>0</v>
      </c>
      <c r="C34" s="36">
        <f t="shared" si="0"/>
        <v>0</v>
      </c>
      <c r="D34" s="35">
        <v>1</v>
      </c>
      <c r="E34" s="36">
        <f t="shared" si="1"/>
        <v>0.00042211903756859433</v>
      </c>
      <c r="F34" s="19">
        <f t="shared" si="5"/>
        <v>1</v>
      </c>
      <c r="G34" s="36">
        <f t="shared" si="6"/>
        <v>0.0004065040650406504</v>
      </c>
      <c r="I34" s="241"/>
    </row>
    <row r="35" spans="1:7" ht="15.75" thickBot="1">
      <c r="A35" s="231" t="s">
        <v>30</v>
      </c>
      <c r="B35" s="167">
        <f>B4+B9+B28</f>
        <v>1272</v>
      </c>
      <c r="C35" s="232">
        <f t="shared" si="0"/>
        <v>0.536935415787252</v>
      </c>
      <c r="D35" s="168">
        <f>D4+D9+D28</f>
        <v>1188</v>
      </c>
      <c r="E35" s="232">
        <f t="shared" si="1"/>
        <v>0.50147741663149</v>
      </c>
      <c r="F35" s="168">
        <f>F4+F9+F28</f>
        <v>2460</v>
      </c>
      <c r="G35" s="233">
        <v>1</v>
      </c>
    </row>
    <row r="36" spans="1:7" ht="15">
      <c r="A36" s="53" t="s">
        <v>317</v>
      </c>
      <c r="B36" s="10"/>
      <c r="C36" s="10"/>
      <c r="D36" s="10"/>
      <c r="E36" s="10"/>
      <c r="F36" s="10"/>
      <c r="G36" s="10"/>
    </row>
    <row r="37" ht="15">
      <c r="A37" s="61" t="s">
        <v>133</v>
      </c>
    </row>
  </sheetData>
  <hyperlinks>
    <hyperlink ref="A37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C9:E9 F9 E28 C28 C35:D35 E35:F35 D4:F4 C4 F5:F8 F10:F27 F29:F34" formula="1"/>
    <ignoredError sqref="F28 D28" formula="1" formulaRange="1"/>
    <ignoredError sqref="B28" formulaRange="1"/>
  </ignoredError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view="pageLayout" workbookViewId="0" topLeftCell="A1">
      <selection activeCell="B22" sqref="B22"/>
    </sheetView>
  </sheetViews>
  <sheetFormatPr defaultColWidth="11.421875" defaultRowHeight="15"/>
  <cols>
    <col min="1" max="1" width="23.8515625" style="0" customWidth="1"/>
    <col min="2" max="2" width="9.00390625" style="62" bestFit="1" customWidth="1"/>
    <col min="3" max="3" width="7.28125" style="62" bestFit="1" customWidth="1"/>
    <col min="4" max="4" width="9.57421875" style="62" customWidth="1"/>
    <col min="5" max="5" width="7.28125" style="62" bestFit="1" customWidth="1"/>
    <col min="6" max="6" width="9.00390625" style="62" bestFit="1" customWidth="1"/>
    <col min="7" max="7" width="8.00390625" style="62" bestFit="1" customWidth="1"/>
    <col min="8" max="8" width="5.00390625" style="62" bestFit="1" customWidth="1"/>
    <col min="9" max="9" width="7.28125" style="62" bestFit="1" customWidth="1"/>
  </cols>
  <sheetData>
    <row r="1" spans="1:9" s="2" customFormat="1" ht="15">
      <c r="A1" s="2" t="s">
        <v>149</v>
      </c>
      <c r="B1" s="63"/>
      <c r="C1" s="63"/>
      <c r="D1" s="63"/>
      <c r="E1" s="63"/>
      <c r="F1" s="63"/>
      <c r="G1" s="63"/>
      <c r="H1" s="63"/>
      <c r="I1" s="63"/>
    </row>
    <row r="3" spans="1:12" ht="15" customHeight="1">
      <c r="A3" s="7"/>
      <c r="B3" s="93"/>
      <c r="C3" s="93"/>
      <c r="D3" s="93"/>
      <c r="E3" s="93"/>
      <c r="F3" s="93"/>
      <c r="G3" s="93"/>
      <c r="H3" s="93"/>
      <c r="I3" s="93"/>
      <c r="L3" s="242"/>
    </row>
    <row r="4" spans="1:12" ht="25.5" thickBot="1">
      <c r="A4" s="169" t="s">
        <v>80</v>
      </c>
      <c r="B4" s="170" t="s">
        <v>50</v>
      </c>
      <c r="C4" s="170" t="s">
        <v>48</v>
      </c>
      <c r="D4" s="171" t="s">
        <v>55</v>
      </c>
      <c r="E4" s="170" t="s">
        <v>48</v>
      </c>
      <c r="F4" s="170" t="s">
        <v>73</v>
      </c>
      <c r="G4" s="170" t="s">
        <v>48</v>
      </c>
      <c r="H4" s="170" t="s">
        <v>30</v>
      </c>
      <c r="I4" s="172" t="s">
        <v>48</v>
      </c>
      <c r="L4" s="242"/>
    </row>
    <row r="5" spans="1:12" ht="15">
      <c r="A5" s="7" t="s">
        <v>81</v>
      </c>
      <c r="B5" s="93">
        <v>94</v>
      </c>
      <c r="C5" s="41">
        <f>B5/$H$18</f>
        <v>0.038211382113821135</v>
      </c>
      <c r="D5" s="93">
        <v>22</v>
      </c>
      <c r="E5" s="41">
        <f>D5/$H$18</f>
        <v>0.00894308943089431</v>
      </c>
      <c r="F5" s="93">
        <v>6</v>
      </c>
      <c r="G5" s="41">
        <f>F5/$H$18</f>
        <v>0.0024390243902439024</v>
      </c>
      <c r="H5" s="93">
        <f>SUM(B5,D5,F5)</f>
        <v>122</v>
      </c>
      <c r="I5" s="41">
        <f>H5/$H$18</f>
        <v>0.04959349593495935</v>
      </c>
      <c r="L5" s="242"/>
    </row>
    <row r="6" spans="1:12" ht="15">
      <c r="A6" s="7" t="s">
        <v>86</v>
      </c>
      <c r="B6" s="93">
        <v>237</v>
      </c>
      <c r="C6" s="41">
        <f aca="true" t="shared" si="0" ref="C6:C17">B6/$H$18</f>
        <v>0.09634146341463415</v>
      </c>
      <c r="D6" s="93">
        <v>47</v>
      </c>
      <c r="E6" s="41">
        <f aca="true" t="shared" si="1" ref="E6:E18">D6/$H$18</f>
        <v>0.019105691056910568</v>
      </c>
      <c r="F6" s="93">
        <v>18</v>
      </c>
      <c r="G6" s="41">
        <f aca="true" t="shared" si="2" ref="G6:G18">F6/$H$18</f>
        <v>0.007317073170731708</v>
      </c>
      <c r="H6" s="93">
        <f aca="true" t="shared" si="3" ref="H6:H17">SUM(B6,D6,F6)</f>
        <v>302</v>
      </c>
      <c r="I6" s="41">
        <f aca="true" t="shared" si="4" ref="I6:I18">H6/$H$18</f>
        <v>0.12276422764227642</v>
      </c>
      <c r="L6" s="242"/>
    </row>
    <row r="7" spans="1:12" ht="15">
      <c r="A7" s="7" t="s">
        <v>131</v>
      </c>
      <c r="B7" s="93">
        <v>86</v>
      </c>
      <c r="C7" s="41">
        <f t="shared" si="0"/>
        <v>0.034959349593495934</v>
      </c>
      <c r="D7" s="93">
        <v>25</v>
      </c>
      <c r="E7" s="41">
        <f t="shared" si="1"/>
        <v>0.01016260162601626</v>
      </c>
      <c r="F7" s="93">
        <v>7</v>
      </c>
      <c r="G7" s="41">
        <f t="shared" si="2"/>
        <v>0.002845528455284553</v>
      </c>
      <c r="H7" s="93">
        <f t="shared" si="3"/>
        <v>118</v>
      </c>
      <c r="I7" s="41">
        <f t="shared" si="4"/>
        <v>0.04796747967479675</v>
      </c>
      <c r="L7" s="242"/>
    </row>
    <row r="8" spans="1:12" ht="15">
      <c r="A8" s="7" t="s">
        <v>88</v>
      </c>
      <c r="B8" s="93">
        <v>137</v>
      </c>
      <c r="C8" s="41">
        <f t="shared" si="0"/>
        <v>0.05569105691056911</v>
      </c>
      <c r="D8" s="93">
        <v>26</v>
      </c>
      <c r="E8" s="41">
        <f t="shared" si="1"/>
        <v>0.01056910569105691</v>
      </c>
      <c r="F8" s="93">
        <v>3</v>
      </c>
      <c r="G8" s="41">
        <f t="shared" si="2"/>
        <v>0.0012195121951219512</v>
      </c>
      <c r="H8" s="93">
        <f t="shared" si="3"/>
        <v>166</v>
      </c>
      <c r="I8" s="41">
        <f t="shared" si="4"/>
        <v>0.06747967479674796</v>
      </c>
      <c r="L8" s="242"/>
    </row>
    <row r="9" spans="1:12" ht="15">
      <c r="A9" s="7" t="s">
        <v>84</v>
      </c>
      <c r="B9" s="93">
        <v>175</v>
      </c>
      <c r="C9" s="41">
        <f t="shared" si="0"/>
        <v>0.07113821138211382</v>
      </c>
      <c r="D9" s="93">
        <v>43</v>
      </c>
      <c r="E9" s="41">
        <f t="shared" si="1"/>
        <v>0.017479674796747967</v>
      </c>
      <c r="F9" s="93">
        <v>4</v>
      </c>
      <c r="G9" s="41">
        <f t="shared" si="2"/>
        <v>0.0016260162601626016</v>
      </c>
      <c r="H9" s="93">
        <f t="shared" si="3"/>
        <v>222</v>
      </c>
      <c r="I9" s="41">
        <f t="shared" si="4"/>
        <v>0.09024390243902439</v>
      </c>
      <c r="L9" s="242"/>
    </row>
    <row r="10" spans="1:12" ht="15">
      <c r="A10" s="7" t="s">
        <v>89</v>
      </c>
      <c r="B10" s="93">
        <v>112</v>
      </c>
      <c r="C10" s="41">
        <f t="shared" si="0"/>
        <v>0.04552845528455285</v>
      </c>
      <c r="D10" s="93">
        <v>12</v>
      </c>
      <c r="E10" s="41">
        <f t="shared" si="1"/>
        <v>0.004878048780487805</v>
      </c>
      <c r="F10" s="93">
        <v>3</v>
      </c>
      <c r="G10" s="41">
        <f t="shared" si="2"/>
        <v>0.0012195121951219512</v>
      </c>
      <c r="H10" s="93">
        <f t="shared" si="3"/>
        <v>127</v>
      </c>
      <c r="I10" s="41">
        <f t="shared" si="4"/>
        <v>0.051626016260162604</v>
      </c>
      <c r="L10" s="242"/>
    </row>
    <row r="11" spans="1:12" ht="15">
      <c r="A11" s="7" t="s">
        <v>91</v>
      </c>
      <c r="B11" s="93">
        <v>97</v>
      </c>
      <c r="C11" s="41">
        <f t="shared" si="0"/>
        <v>0.03943089430894309</v>
      </c>
      <c r="D11" s="93">
        <v>28</v>
      </c>
      <c r="E11" s="41">
        <f t="shared" si="1"/>
        <v>0.011382113821138212</v>
      </c>
      <c r="F11" s="93">
        <v>4</v>
      </c>
      <c r="G11" s="41">
        <f t="shared" si="2"/>
        <v>0.0016260162601626016</v>
      </c>
      <c r="H11" s="93">
        <f t="shared" si="3"/>
        <v>129</v>
      </c>
      <c r="I11" s="41">
        <f t="shared" si="4"/>
        <v>0.0524390243902439</v>
      </c>
      <c r="L11" s="242"/>
    </row>
    <row r="12" spans="1:12" ht="15">
      <c r="A12" s="7" t="s">
        <v>87</v>
      </c>
      <c r="B12" s="93">
        <v>109</v>
      </c>
      <c r="C12" s="41">
        <f t="shared" si="0"/>
        <v>0.0443089430894309</v>
      </c>
      <c r="D12" s="93">
        <v>25</v>
      </c>
      <c r="E12" s="41">
        <f t="shared" si="1"/>
        <v>0.01016260162601626</v>
      </c>
      <c r="F12" s="93">
        <v>3</v>
      </c>
      <c r="G12" s="41">
        <f t="shared" si="2"/>
        <v>0.0012195121951219512</v>
      </c>
      <c r="H12" s="93">
        <f t="shared" si="3"/>
        <v>137</v>
      </c>
      <c r="I12" s="41">
        <f t="shared" si="4"/>
        <v>0.05569105691056911</v>
      </c>
      <c r="L12" s="242"/>
    </row>
    <row r="13" spans="1:12" ht="15">
      <c r="A13" s="7" t="s">
        <v>90</v>
      </c>
      <c r="B13" s="93">
        <v>127</v>
      </c>
      <c r="C13" s="41">
        <f t="shared" si="0"/>
        <v>0.051626016260162604</v>
      </c>
      <c r="D13" s="93">
        <v>15</v>
      </c>
      <c r="E13" s="41">
        <f t="shared" si="1"/>
        <v>0.006097560975609756</v>
      </c>
      <c r="F13" s="93">
        <v>1</v>
      </c>
      <c r="G13" s="41">
        <f t="shared" si="2"/>
        <v>0.0004065040650406504</v>
      </c>
      <c r="H13" s="93">
        <f t="shared" si="3"/>
        <v>143</v>
      </c>
      <c r="I13" s="41">
        <f t="shared" si="4"/>
        <v>0.05813008130081301</v>
      </c>
      <c r="L13" s="242"/>
    </row>
    <row r="14" spans="1:12" ht="15">
      <c r="A14" s="7" t="s">
        <v>82</v>
      </c>
      <c r="B14" s="93">
        <v>329</v>
      </c>
      <c r="C14" s="41">
        <f t="shared" si="0"/>
        <v>0.13373983739837397</v>
      </c>
      <c r="D14" s="93">
        <v>78</v>
      </c>
      <c r="E14" s="41">
        <f t="shared" si="1"/>
        <v>0.03170731707317073</v>
      </c>
      <c r="F14" s="93">
        <v>18</v>
      </c>
      <c r="G14" s="41">
        <f t="shared" si="2"/>
        <v>0.007317073170731708</v>
      </c>
      <c r="H14" s="93">
        <f t="shared" si="3"/>
        <v>425</v>
      </c>
      <c r="I14" s="41">
        <f t="shared" si="4"/>
        <v>0.17276422764227642</v>
      </c>
      <c r="L14" s="242"/>
    </row>
    <row r="15" spans="1:12" ht="15">
      <c r="A15" s="7" t="s">
        <v>83</v>
      </c>
      <c r="B15" s="93">
        <v>185</v>
      </c>
      <c r="C15" s="41">
        <f t="shared" si="0"/>
        <v>0.07520325203252033</v>
      </c>
      <c r="D15" s="93">
        <v>47</v>
      </c>
      <c r="E15" s="41">
        <f t="shared" si="1"/>
        <v>0.019105691056910568</v>
      </c>
      <c r="F15" s="93">
        <v>17</v>
      </c>
      <c r="G15" s="41">
        <f t="shared" si="2"/>
        <v>0.006910569105691057</v>
      </c>
      <c r="H15" s="93">
        <f t="shared" si="3"/>
        <v>249</v>
      </c>
      <c r="I15" s="41">
        <f t="shared" si="4"/>
        <v>0.10121951219512196</v>
      </c>
      <c r="L15" s="242"/>
    </row>
    <row r="16" spans="1:12" ht="15">
      <c r="A16" s="7" t="s">
        <v>85</v>
      </c>
      <c r="B16" s="93">
        <v>187</v>
      </c>
      <c r="C16" s="41">
        <f t="shared" si="0"/>
        <v>0.07601626016260163</v>
      </c>
      <c r="D16" s="93">
        <v>48</v>
      </c>
      <c r="E16" s="41">
        <f t="shared" si="1"/>
        <v>0.01951219512195122</v>
      </c>
      <c r="F16" s="93">
        <v>3</v>
      </c>
      <c r="G16" s="41">
        <f t="shared" si="2"/>
        <v>0.0012195121951219512</v>
      </c>
      <c r="H16" s="93">
        <f t="shared" si="3"/>
        <v>238</v>
      </c>
      <c r="I16" s="41">
        <f t="shared" si="4"/>
        <v>0.09674796747967479</v>
      </c>
      <c r="L16" s="242"/>
    </row>
    <row r="17" spans="1:12" ht="15">
      <c r="A17" s="7" t="s">
        <v>92</v>
      </c>
      <c r="B17" s="93">
        <v>64</v>
      </c>
      <c r="C17" s="41">
        <f t="shared" si="0"/>
        <v>0.026016260162601626</v>
      </c>
      <c r="D17" s="93">
        <v>15</v>
      </c>
      <c r="E17" s="41">
        <f t="shared" si="1"/>
        <v>0.006097560975609756</v>
      </c>
      <c r="F17" s="93">
        <v>3</v>
      </c>
      <c r="G17" s="41">
        <f t="shared" si="2"/>
        <v>0.0012195121951219512</v>
      </c>
      <c r="H17" s="93">
        <f t="shared" si="3"/>
        <v>82</v>
      </c>
      <c r="I17" s="41">
        <f t="shared" si="4"/>
        <v>0.03333333333333333</v>
      </c>
      <c r="L17" s="242"/>
    </row>
    <row r="18" spans="1:12" ht="15.75" thickBot="1">
      <c r="A18" s="144" t="s">
        <v>30</v>
      </c>
      <c r="B18" s="127">
        <v>1939</v>
      </c>
      <c r="C18" s="146">
        <f>SUM(C5:C17)</f>
        <v>0.7882113821138211</v>
      </c>
      <c r="D18" s="127">
        <v>431</v>
      </c>
      <c r="E18" s="146">
        <f t="shared" si="1"/>
        <v>0.17520325203252032</v>
      </c>
      <c r="F18" s="127">
        <v>90</v>
      </c>
      <c r="G18" s="146">
        <f t="shared" si="2"/>
        <v>0.036585365853658534</v>
      </c>
      <c r="H18" s="127">
        <f>SUM(H5:H17)</f>
        <v>2460</v>
      </c>
      <c r="I18" s="147">
        <f t="shared" si="4"/>
        <v>1</v>
      </c>
      <c r="L18" s="242"/>
    </row>
    <row r="19" spans="1:9" ht="15">
      <c r="A19" s="53" t="s">
        <v>317</v>
      </c>
      <c r="B19" s="93"/>
      <c r="C19" s="93"/>
      <c r="D19" s="93"/>
      <c r="E19" s="93"/>
      <c r="F19" s="93"/>
      <c r="G19" s="93"/>
      <c r="H19" s="93"/>
      <c r="I19" s="93"/>
    </row>
    <row r="20" ht="15">
      <c r="A20" s="61" t="s">
        <v>133</v>
      </c>
    </row>
    <row r="22" ht="15">
      <c r="D22" s="262"/>
    </row>
  </sheetData>
  <hyperlinks>
    <hyperlink ref="A20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H5 H18 H6:H17" formula="1"/>
  </ignoredError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showGridLines="0" view="pageLayout" workbookViewId="0" topLeftCell="A25">
      <selection activeCell="C20" sqref="C20"/>
    </sheetView>
  </sheetViews>
  <sheetFormatPr defaultColWidth="11.421875" defaultRowHeight="15"/>
  <cols>
    <col min="1" max="1" width="11.8515625" style="0" bestFit="1" customWidth="1"/>
    <col min="2" max="2" width="10.8515625" style="0" customWidth="1"/>
    <col min="3" max="3" width="7.8515625" style="0" customWidth="1"/>
    <col min="4" max="4" width="10.28125" style="0" bestFit="1" customWidth="1"/>
    <col min="5" max="5" width="7.00390625" style="0" bestFit="1" customWidth="1"/>
    <col min="6" max="6" width="9.57421875" style="0" bestFit="1" customWidth="1"/>
    <col min="7" max="7" width="6.28125" style="0" bestFit="1" customWidth="1"/>
    <col min="8" max="8" width="5.57421875" style="0" bestFit="1" customWidth="1"/>
    <col min="9" max="9" width="7.28125" style="0" bestFit="1" customWidth="1"/>
  </cols>
  <sheetData>
    <row r="1" spans="1:2" s="2" customFormat="1" ht="15">
      <c r="A1" s="2" t="s">
        <v>126</v>
      </c>
      <c r="B1" s="2" t="s">
        <v>20</v>
      </c>
    </row>
    <row r="3" spans="1:9" ht="15">
      <c r="A3" s="7"/>
      <c r="B3" s="7"/>
      <c r="C3" s="7"/>
      <c r="D3" s="7"/>
      <c r="E3" s="7"/>
      <c r="F3" s="11"/>
      <c r="G3" s="11"/>
      <c r="H3" s="7"/>
      <c r="I3" s="7"/>
    </row>
    <row r="4" spans="1:9" ht="26.25" thickBot="1">
      <c r="A4" s="173" t="s">
        <v>93</v>
      </c>
      <c r="B4" s="174" t="s">
        <v>50</v>
      </c>
      <c r="C4" s="174" t="s">
        <v>48</v>
      </c>
      <c r="D4" s="175" t="s">
        <v>55</v>
      </c>
      <c r="E4" s="174" t="s">
        <v>48</v>
      </c>
      <c r="F4" s="174" t="s">
        <v>73</v>
      </c>
      <c r="G4" s="174" t="s">
        <v>48</v>
      </c>
      <c r="H4" s="174" t="s">
        <v>30</v>
      </c>
      <c r="I4" s="176" t="s">
        <v>48</v>
      </c>
    </row>
    <row r="5" spans="1:9" ht="15">
      <c r="A5" s="17" t="s">
        <v>94</v>
      </c>
      <c r="B5" s="105">
        <v>112</v>
      </c>
      <c r="C5" s="106">
        <f>B5/$H$13</f>
        <v>0.04552845528455285</v>
      </c>
      <c r="D5" s="107">
        <v>24</v>
      </c>
      <c r="E5" s="108">
        <f>D5/$H$13</f>
        <v>0.00975609756097561</v>
      </c>
      <c r="F5" s="52">
        <v>4</v>
      </c>
      <c r="G5" s="109">
        <f>F5/$H$13</f>
        <v>0.0016260162601626016</v>
      </c>
      <c r="H5" s="110">
        <f>SUM(B5,D5,F5)</f>
        <v>140</v>
      </c>
      <c r="I5" s="109">
        <f>H5/$H$13</f>
        <v>0.056910569105691054</v>
      </c>
    </row>
    <row r="6" spans="1:9" ht="15">
      <c r="A6" s="17" t="s">
        <v>95</v>
      </c>
      <c r="B6" s="105">
        <v>169</v>
      </c>
      <c r="C6" s="106">
        <f aca="true" t="shared" si="0" ref="C6:C13">B6/$H$13</f>
        <v>0.06869918699186991</v>
      </c>
      <c r="D6" s="107">
        <v>30</v>
      </c>
      <c r="E6" s="108">
        <f aca="true" t="shared" si="1" ref="E6:E13">D6/$H$13</f>
        <v>0.012195121951219513</v>
      </c>
      <c r="F6" s="52">
        <v>8</v>
      </c>
      <c r="G6" s="109">
        <f aca="true" t="shared" si="2" ref="G6:G13">F6/$H$13</f>
        <v>0.0032520325203252032</v>
      </c>
      <c r="H6" s="110">
        <f aca="true" t="shared" si="3" ref="H6:H13">SUM(B6,D6,F6)</f>
        <v>207</v>
      </c>
      <c r="I6" s="109">
        <f aca="true" t="shared" si="4" ref="I6:I13">H6/$H$13</f>
        <v>0.08414634146341464</v>
      </c>
    </row>
    <row r="7" spans="1:9" ht="15">
      <c r="A7" s="17" t="s">
        <v>96</v>
      </c>
      <c r="B7" s="105">
        <v>206</v>
      </c>
      <c r="C7" s="106">
        <f t="shared" si="0"/>
        <v>0.08373983739837398</v>
      </c>
      <c r="D7" s="107">
        <v>36</v>
      </c>
      <c r="E7" s="108">
        <f t="shared" si="1"/>
        <v>0.014634146341463415</v>
      </c>
      <c r="F7" s="52">
        <v>21</v>
      </c>
      <c r="G7" s="109">
        <f t="shared" si="2"/>
        <v>0.00853658536585366</v>
      </c>
      <c r="H7" s="110">
        <f t="shared" si="3"/>
        <v>263</v>
      </c>
      <c r="I7" s="109">
        <f t="shared" si="4"/>
        <v>0.10691056910569105</v>
      </c>
    </row>
    <row r="8" spans="1:9" ht="15">
      <c r="A8" s="17" t="s">
        <v>97</v>
      </c>
      <c r="B8" s="105">
        <v>468</v>
      </c>
      <c r="C8" s="106">
        <f t="shared" si="0"/>
        <v>0.1902439024390244</v>
      </c>
      <c r="D8" s="107">
        <v>97</v>
      </c>
      <c r="E8" s="108">
        <f t="shared" si="1"/>
        <v>0.03943089430894309</v>
      </c>
      <c r="F8" s="52">
        <v>26</v>
      </c>
      <c r="G8" s="109">
        <f t="shared" si="2"/>
        <v>0.01056910569105691</v>
      </c>
      <c r="H8" s="110">
        <f t="shared" si="3"/>
        <v>591</v>
      </c>
      <c r="I8" s="109">
        <f t="shared" si="4"/>
        <v>0.24024390243902438</v>
      </c>
    </row>
    <row r="9" spans="1:9" ht="15">
      <c r="A9" s="17" t="s">
        <v>98</v>
      </c>
      <c r="B9" s="105">
        <v>450</v>
      </c>
      <c r="C9" s="106">
        <f t="shared" si="0"/>
        <v>0.18292682926829268</v>
      </c>
      <c r="D9" s="107">
        <v>91</v>
      </c>
      <c r="E9" s="108">
        <f t="shared" si="1"/>
        <v>0.03699186991869919</v>
      </c>
      <c r="F9" s="52">
        <v>15</v>
      </c>
      <c r="G9" s="109">
        <f t="shared" si="2"/>
        <v>0.006097560975609756</v>
      </c>
      <c r="H9" s="110">
        <f t="shared" si="3"/>
        <v>556</v>
      </c>
      <c r="I9" s="109">
        <f t="shared" si="4"/>
        <v>0.22601626016260162</v>
      </c>
    </row>
    <row r="10" spans="1:9" ht="15">
      <c r="A10" s="17" t="s">
        <v>99</v>
      </c>
      <c r="B10" s="105">
        <v>261</v>
      </c>
      <c r="C10" s="106">
        <f t="shared" si="0"/>
        <v>0.10609756097560975</v>
      </c>
      <c r="D10" s="107">
        <v>50</v>
      </c>
      <c r="E10" s="108">
        <f t="shared" si="1"/>
        <v>0.02032520325203252</v>
      </c>
      <c r="F10" s="52">
        <v>8</v>
      </c>
      <c r="G10" s="109">
        <f t="shared" si="2"/>
        <v>0.0032520325203252032</v>
      </c>
      <c r="H10" s="110">
        <f t="shared" si="3"/>
        <v>319</v>
      </c>
      <c r="I10" s="109">
        <f t="shared" si="4"/>
        <v>0.12967479674796747</v>
      </c>
    </row>
    <row r="11" spans="1:9" ht="15">
      <c r="A11" s="17" t="s">
        <v>100</v>
      </c>
      <c r="B11" s="105">
        <v>126</v>
      </c>
      <c r="C11" s="106">
        <f t="shared" si="0"/>
        <v>0.05121951219512195</v>
      </c>
      <c r="D11" s="107">
        <v>36</v>
      </c>
      <c r="E11" s="108">
        <f t="shared" si="1"/>
        <v>0.014634146341463415</v>
      </c>
      <c r="F11" s="52">
        <v>5</v>
      </c>
      <c r="G11" s="109">
        <f t="shared" si="2"/>
        <v>0.0020325203252032522</v>
      </c>
      <c r="H11" s="110">
        <f t="shared" si="3"/>
        <v>167</v>
      </c>
      <c r="I11" s="109">
        <f t="shared" si="4"/>
        <v>0.06788617886178862</v>
      </c>
    </row>
    <row r="12" spans="1:9" ht="15">
      <c r="A12" s="17" t="s">
        <v>101</v>
      </c>
      <c r="B12" s="105">
        <v>147</v>
      </c>
      <c r="C12" s="106">
        <f t="shared" si="0"/>
        <v>0.05975609756097561</v>
      </c>
      <c r="D12" s="107">
        <v>67</v>
      </c>
      <c r="E12" s="108">
        <f t="shared" si="1"/>
        <v>0.02723577235772358</v>
      </c>
      <c r="F12" s="52">
        <v>3</v>
      </c>
      <c r="G12" s="109">
        <f t="shared" si="2"/>
        <v>0.0012195121951219512</v>
      </c>
      <c r="H12" s="110">
        <f t="shared" si="3"/>
        <v>217</v>
      </c>
      <c r="I12" s="109">
        <f t="shared" si="4"/>
        <v>0.08821138211382114</v>
      </c>
    </row>
    <row r="13" spans="1:9" ht="15.75" thickBot="1">
      <c r="A13" s="144" t="s">
        <v>30</v>
      </c>
      <c r="B13" s="167">
        <v>1939</v>
      </c>
      <c r="C13" s="220">
        <f t="shared" si="0"/>
        <v>0.7882113821138211</v>
      </c>
      <c r="D13" s="167">
        <v>431</v>
      </c>
      <c r="E13" s="146">
        <f t="shared" si="1"/>
        <v>0.17520325203252032</v>
      </c>
      <c r="F13" s="127">
        <v>90</v>
      </c>
      <c r="G13" s="146">
        <f t="shared" si="2"/>
        <v>0.036585365853658534</v>
      </c>
      <c r="H13" s="167">
        <f t="shared" si="3"/>
        <v>2460</v>
      </c>
      <c r="I13" s="147">
        <f t="shared" si="4"/>
        <v>1</v>
      </c>
    </row>
    <row r="14" spans="1:9" ht="15">
      <c r="A14" s="53" t="s">
        <v>317</v>
      </c>
      <c r="B14" s="11"/>
      <c r="C14" s="11"/>
      <c r="D14" s="11"/>
      <c r="E14" s="11"/>
      <c r="F14" s="11"/>
      <c r="G14" s="11"/>
      <c r="H14" s="7"/>
      <c r="I14" s="7"/>
    </row>
    <row r="15" ht="15">
      <c r="A15" s="61" t="s">
        <v>133</v>
      </c>
    </row>
  </sheetData>
  <hyperlinks>
    <hyperlink ref="A15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H5:H13" formula="1"/>
  </ignoredError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4"/>
  <sheetViews>
    <sheetView showGridLines="0" view="pageLayout" workbookViewId="0" topLeftCell="A13">
      <selection activeCell="C44" sqref="C44"/>
    </sheetView>
  </sheetViews>
  <sheetFormatPr defaultColWidth="11.421875" defaultRowHeight="15"/>
  <sheetData>
    <row r="1" spans="1:6" ht="15.75">
      <c r="A1" s="73" t="s">
        <v>169</v>
      </c>
      <c r="B1" s="7"/>
      <c r="C1" s="7"/>
      <c r="D1" s="7"/>
      <c r="E1" s="7"/>
      <c r="F1" s="7"/>
    </row>
    <row r="2" spans="1:6" ht="15">
      <c r="A2" s="74" t="s">
        <v>170</v>
      </c>
      <c r="B2" s="7"/>
      <c r="C2" s="7"/>
      <c r="D2" s="7"/>
      <c r="E2" s="7"/>
      <c r="F2" s="7"/>
    </row>
    <row r="3" spans="1:6" ht="15">
      <c r="A3" s="74" t="s">
        <v>162</v>
      </c>
      <c r="B3" s="7"/>
      <c r="C3" s="7"/>
      <c r="D3" s="7"/>
      <c r="E3" s="7"/>
      <c r="F3" s="7"/>
    </row>
    <row r="4" spans="1:6" s="98" customFormat="1" ht="15">
      <c r="A4" s="74"/>
      <c r="B4" s="104"/>
      <c r="C4" s="104"/>
      <c r="D4" s="104"/>
      <c r="E4" s="104"/>
      <c r="F4" s="104"/>
    </row>
    <row r="5" spans="1:6" s="98" customFormat="1" ht="15">
      <c r="A5" s="221" t="s">
        <v>23</v>
      </c>
      <c r="B5" s="222" t="s">
        <v>47</v>
      </c>
      <c r="C5" s="222" t="s">
        <v>49</v>
      </c>
      <c r="D5" s="245"/>
      <c r="E5" s="243"/>
      <c r="F5" s="104"/>
    </row>
    <row r="6" spans="1:6" s="98" customFormat="1" ht="15">
      <c r="A6" s="223" t="s">
        <v>167</v>
      </c>
      <c r="B6" s="224">
        <v>137</v>
      </c>
      <c r="C6" s="224">
        <v>150</v>
      </c>
      <c r="D6" s="245"/>
      <c r="E6" s="243"/>
      <c r="F6" s="104"/>
    </row>
    <row r="7" spans="1:6" s="98" customFormat="1" ht="15">
      <c r="A7" s="223" t="s">
        <v>166</v>
      </c>
      <c r="B7" s="224">
        <v>147</v>
      </c>
      <c r="C7" s="224">
        <v>163</v>
      </c>
      <c r="D7" s="245"/>
      <c r="E7" s="243"/>
      <c r="F7" s="104"/>
    </row>
    <row r="8" spans="1:6" s="98" customFormat="1" ht="15">
      <c r="A8" s="223" t="s">
        <v>165</v>
      </c>
      <c r="B8" s="224">
        <v>170</v>
      </c>
      <c r="C8" s="224">
        <v>178</v>
      </c>
      <c r="D8" s="245"/>
      <c r="E8" s="243"/>
      <c r="F8" s="104"/>
    </row>
    <row r="9" spans="1:6" s="98" customFormat="1" ht="15">
      <c r="A9" s="223" t="s">
        <v>164</v>
      </c>
      <c r="B9" s="224">
        <v>198</v>
      </c>
      <c r="C9" s="224">
        <v>199</v>
      </c>
      <c r="D9" s="245"/>
      <c r="E9" s="243"/>
      <c r="F9" s="104"/>
    </row>
    <row r="10" spans="1:6" s="98" customFormat="1" ht="15">
      <c r="A10" s="223" t="s">
        <v>163</v>
      </c>
      <c r="B10" s="224">
        <v>239</v>
      </c>
      <c r="C10" s="224">
        <v>235</v>
      </c>
      <c r="D10" s="245"/>
      <c r="E10" s="243"/>
      <c r="F10" s="104"/>
    </row>
    <row r="11" spans="1:6" s="98" customFormat="1" ht="15">
      <c r="A11" s="225">
        <v>2014</v>
      </c>
      <c r="B11" s="224">
        <v>283</v>
      </c>
      <c r="C11" s="224">
        <v>257</v>
      </c>
      <c r="D11" s="245"/>
      <c r="E11" s="243"/>
      <c r="F11" s="104"/>
    </row>
    <row r="12" spans="1:6" s="98" customFormat="1" ht="15">
      <c r="A12" s="225">
        <v>2015</v>
      </c>
      <c r="B12" s="224">
        <v>328</v>
      </c>
      <c r="C12" s="224">
        <v>305</v>
      </c>
      <c r="D12" s="245"/>
      <c r="E12" s="243"/>
      <c r="F12" s="104"/>
    </row>
    <row r="13" spans="1:6" s="98" customFormat="1" ht="15">
      <c r="A13" s="225">
        <v>2016</v>
      </c>
      <c r="B13" s="224">
        <v>391</v>
      </c>
      <c r="C13" s="224">
        <v>362</v>
      </c>
      <c r="D13" s="245"/>
      <c r="E13" s="243"/>
      <c r="F13" s="104"/>
    </row>
    <row r="14" spans="1:6" s="98" customFormat="1" ht="15">
      <c r="A14" s="225">
        <v>2017</v>
      </c>
      <c r="B14" s="224">
        <v>444</v>
      </c>
      <c r="C14" s="224">
        <v>410</v>
      </c>
      <c r="D14" s="245"/>
      <c r="E14" s="243"/>
      <c r="F14" s="104"/>
    </row>
    <row r="15" spans="1:6" s="98" customFormat="1" ht="15">
      <c r="A15" s="221">
        <v>2018</v>
      </c>
      <c r="B15" s="222">
        <v>472</v>
      </c>
      <c r="C15" s="222">
        <v>445</v>
      </c>
      <c r="D15" s="245"/>
      <c r="E15" s="243"/>
      <c r="F15" s="104"/>
    </row>
    <row r="16" spans="1:6" s="98" customFormat="1" ht="15">
      <c r="A16" s="246">
        <v>2019</v>
      </c>
      <c r="B16" s="245">
        <v>499</v>
      </c>
      <c r="C16" s="245">
        <v>490</v>
      </c>
      <c r="D16" s="245"/>
      <c r="E16" s="243"/>
      <c r="F16" s="104"/>
    </row>
    <row r="17" spans="1:6" s="98" customFormat="1" ht="15">
      <c r="A17" s="246"/>
      <c r="B17" s="245"/>
      <c r="C17" s="245"/>
      <c r="D17" s="245"/>
      <c r="E17" s="243"/>
      <c r="F17" s="104"/>
    </row>
    <row r="18" spans="1:6" s="98" customFormat="1" ht="15">
      <c r="A18" s="244"/>
      <c r="B18" s="243"/>
      <c r="C18" s="243"/>
      <c r="D18" s="243"/>
      <c r="E18" s="243"/>
      <c r="F18" s="104"/>
    </row>
    <row r="19" spans="1:6" s="98" customFormat="1" ht="15">
      <c r="A19" s="74"/>
      <c r="B19" s="104"/>
      <c r="C19" s="104"/>
      <c r="D19" s="104"/>
      <c r="E19" s="104"/>
      <c r="F19" s="104"/>
    </row>
    <row r="20" spans="1:6" ht="15">
      <c r="A20" s="7"/>
      <c r="B20" s="252"/>
      <c r="C20" s="253"/>
      <c r="D20" s="253"/>
      <c r="E20" s="7"/>
      <c r="F20" s="7"/>
    </row>
    <row r="21" spans="1:6" ht="15.75" thickBot="1">
      <c r="A21" s="177" t="s">
        <v>23</v>
      </c>
      <c r="B21" s="156" t="s">
        <v>47</v>
      </c>
      <c r="C21" s="156" t="s">
        <v>49</v>
      </c>
      <c r="D21" s="156" t="s">
        <v>30</v>
      </c>
      <c r="E21" s="7"/>
      <c r="F21" s="7"/>
    </row>
    <row r="22" spans="1:6" s="98" customFormat="1" ht="15">
      <c r="A22" s="75">
        <v>2019</v>
      </c>
      <c r="B22" s="76">
        <v>499</v>
      </c>
      <c r="C22" s="76">
        <v>490</v>
      </c>
      <c r="D22" s="76">
        <f>SUM(B22:C22)</f>
        <v>989</v>
      </c>
      <c r="E22" s="234"/>
      <c r="F22" s="234"/>
    </row>
    <row r="23" spans="1:6" s="98" customFormat="1" ht="15">
      <c r="A23" s="43">
        <v>2018</v>
      </c>
      <c r="B23" s="77">
        <v>472</v>
      </c>
      <c r="C23" s="77">
        <v>445</v>
      </c>
      <c r="D23" s="77">
        <v>917</v>
      </c>
      <c r="E23" s="204"/>
      <c r="F23" s="204"/>
    </row>
    <row r="24" spans="1:6" s="98" customFormat="1" ht="15">
      <c r="A24" s="43">
        <v>2017</v>
      </c>
      <c r="B24" s="77">
        <v>444</v>
      </c>
      <c r="C24" s="77">
        <v>410</v>
      </c>
      <c r="D24" s="77">
        <v>854</v>
      </c>
      <c r="E24" s="94"/>
      <c r="F24" s="94"/>
    </row>
    <row r="25" spans="1:6" s="111" customFormat="1" ht="15">
      <c r="A25" s="43">
        <v>2016</v>
      </c>
      <c r="B25" s="77">
        <v>391</v>
      </c>
      <c r="C25" s="77">
        <v>362</v>
      </c>
      <c r="D25" s="77">
        <v>753</v>
      </c>
      <c r="E25" s="17"/>
      <c r="F25" s="17"/>
    </row>
    <row r="26" spans="1:6" ht="15">
      <c r="A26" s="43">
        <v>2015</v>
      </c>
      <c r="B26" s="77">
        <v>328</v>
      </c>
      <c r="C26" s="77">
        <v>305</v>
      </c>
      <c r="D26" s="77">
        <v>633</v>
      </c>
      <c r="E26" s="7"/>
      <c r="F26" s="7"/>
    </row>
    <row r="27" spans="1:6" ht="15">
      <c r="A27" s="43">
        <v>2014</v>
      </c>
      <c r="B27" s="77">
        <v>283</v>
      </c>
      <c r="C27" s="77">
        <v>257</v>
      </c>
      <c r="D27" s="77">
        <f>SUM(B27:C27)</f>
        <v>540</v>
      </c>
      <c r="E27" s="7"/>
      <c r="F27" s="7"/>
    </row>
    <row r="28" spans="1:6" ht="15">
      <c r="A28" s="7" t="s">
        <v>163</v>
      </c>
      <c r="B28" s="29">
        <v>239</v>
      </c>
      <c r="C28" s="29">
        <v>235</v>
      </c>
      <c r="D28" s="29">
        <v>474</v>
      </c>
      <c r="E28" s="7"/>
      <c r="F28" s="7"/>
    </row>
    <row r="29" spans="1:6" ht="15">
      <c r="A29" s="7" t="s">
        <v>164</v>
      </c>
      <c r="B29" s="29">
        <v>198</v>
      </c>
      <c r="C29" s="29">
        <v>199</v>
      </c>
      <c r="D29" s="29">
        <v>397</v>
      </c>
      <c r="E29" s="7"/>
      <c r="F29" s="7"/>
    </row>
    <row r="30" spans="1:6" ht="15">
      <c r="A30" s="7" t="s">
        <v>165</v>
      </c>
      <c r="B30" s="29">
        <v>170</v>
      </c>
      <c r="C30" s="29">
        <v>178</v>
      </c>
      <c r="D30" s="29">
        <v>348</v>
      </c>
      <c r="E30" s="7"/>
      <c r="F30" s="7"/>
    </row>
    <row r="31" spans="1:6" ht="15">
      <c r="A31" s="7" t="s">
        <v>166</v>
      </c>
      <c r="B31" s="29">
        <v>147</v>
      </c>
      <c r="C31" s="29">
        <v>163</v>
      </c>
      <c r="D31" s="29">
        <v>310</v>
      </c>
      <c r="E31" s="7"/>
      <c r="F31" s="7"/>
    </row>
    <row r="32" spans="1:6" ht="15.75" thickBot="1">
      <c r="A32" s="178" t="s">
        <v>167</v>
      </c>
      <c r="B32" s="179">
        <v>137</v>
      </c>
      <c r="C32" s="179">
        <v>150</v>
      </c>
      <c r="D32" s="179">
        <v>287</v>
      </c>
      <c r="E32" s="7"/>
      <c r="F32" s="7"/>
    </row>
    <row r="33" spans="1:6" ht="15">
      <c r="A33" s="44" t="s">
        <v>168</v>
      </c>
      <c r="B33" s="7"/>
      <c r="C33" s="7"/>
      <c r="D33" s="7"/>
      <c r="E33" s="7"/>
      <c r="F33" s="7"/>
    </row>
    <row r="34" ht="15">
      <c r="A34" s="61" t="s">
        <v>133</v>
      </c>
    </row>
  </sheetData>
  <mergeCells count="1">
    <mergeCell ref="B20:D20"/>
  </mergeCells>
  <hyperlinks>
    <hyperlink ref="A34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ignoredErrors>
    <ignoredError sqref="A28:A32 A6:A10" numberStoredAsText="1"/>
    <ignoredError sqref="D27 D22" formulaRange="1"/>
  </ignoredErrors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6"/>
  <sheetViews>
    <sheetView showGridLines="0" view="pageLayout" workbookViewId="0" topLeftCell="A13">
      <selection activeCell="D48" sqref="D48"/>
    </sheetView>
  </sheetViews>
  <sheetFormatPr defaultColWidth="11.421875" defaultRowHeight="15"/>
  <cols>
    <col min="1" max="1" width="26.00390625" style="0" customWidth="1"/>
  </cols>
  <sheetData>
    <row r="1" spans="1:6" ht="15">
      <c r="A1" s="78" t="s">
        <v>252</v>
      </c>
      <c r="B1" s="7"/>
      <c r="C1" s="7"/>
      <c r="D1" s="7"/>
      <c r="E1" s="7"/>
      <c r="F1" s="7"/>
    </row>
    <row r="2" spans="1:6" ht="15">
      <c r="A2" s="78">
        <v>2019</v>
      </c>
      <c r="B2" s="7"/>
      <c r="C2" s="7"/>
      <c r="D2" s="7"/>
      <c r="E2" s="7"/>
      <c r="F2" s="7"/>
    </row>
    <row r="3" spans="1:6" ht="9" customHeight="1">
      <c r="A3" s="254" t="s">
        <v>217</v>
      </c>
      <c r="B3" s="255"/>
      <c r="C3" s="255"/>
      <c r="D3" s="255"/>
      <c r="E3" s="7"/>
      <c r="F3" s="7"/>
    </row>
    <row r="4" spans="1:6" ht="15.75" thickBot="1">
      <c r="A4" s="180" t="s">
        <v>195</v>
      </c>
      <c r="B4" s="181" t="s">
        <v>47</v>
      </c>
      <c r="C4" s="181" t="s">
        <v>49</v>
      </c>
      <c r="D4" s="181" t="s">
        <v>30</v>
      </c>
      <c r="E4" s="49"/>
      <c r="F4" s="7"/>
    </row>
    <row r="5" spans="1:6" ht="15">
      <c r="A5" s="80" t="s">
        <v>171</v>
      </c>
      <c r="B5" s="81">
        <v>100</v>
      </c>
      <c r="C5" s="81">
        <v>90</v>
      </c>
      <c r="D5" s="82">
        <v>190</v>
      </c>
      <c r="E5" s="49"/>
      <c r="F5" s="7"/>
    </row>
    <row r="6" spans="1:6" ht="15">
      <c r="A6" s="80" t="s">
        <v>105</v>
      </c>
      <c r="B6" s="81">
        <v>22</v>
      </c>
      <c r="C6" s="81">
        <v>22</v>
      </c>
      <c r="D6" s="82">
        <v>44</v>
      </c>
      <c r="E6" s="7"/>
      <c r="F6" s="7"/>
    </row>
    <row r="7" spans="1:6" ht="15">
      <c r="A7" s="80" t="s">
        <v>172</v>
      </c>
      <c r="B7" s="81">
        <v>64</v>
      </c>
      <c r="C7" s="81">
        <v>71</v>
      </c>
      <c r="D7" s="82">
        <v>135</v>
      </c>
      <c r="E7" s="7"/>
      <c r="F7" s="7"/>
    </row>
    <row r="8" spans="1:6" ht="15">
      <c r="A8" s="80" t="s">
        <v>173</v>
      </c>
      <c r="B8" s="81">
        <v>22</v>
      </c>
      <c r="C8" s="81">
        <v>21</v>
      </c>
      <c r="D8" s="82">
        <v>43</v>
      </c>
      <c r="E8" s="7"/>
      <c r="F8" s="7"/>
    </row>
    <row r="9" spans="1:6" ht="15">
      <c r="A9" s="80" t="s">
        <v>318</v>
      </c>
      <c r="B9" s="81">
        <v>25</v>
      </c>
      <c r="C9" s="81">
        <v>29</v>
      </c>
      <c r="D9" s="82">
        <v>54</v>
      </c>
      <c r="E9" s="7"/>
      <c r="F9" s="7"/>
    </row>
    <row r="10" spans="1:6" ht="15">
      <c r="A10" s="80" t="s">
        <v>112</v>
      </c>
      <c r="B10" s="81">
        <v>8</v>
      </c>
      <c r="C10" s="81">
        <v>6</v>
      </c>
      <c r="D10" s="82">
        <v>14</v>
      </c>
      <c r="E10" s="7"/>
      <c r="F10" s="7"/>
    </row>
    <row r="11" spans="1:6" ht="15">
      <c r="A11" s="80" t="s">
        <v>115</v>
      </c>
      <c r="B11" s="81">
        <v>13</v>
      </c>
      <c r="C11" s="81">
        <v>17</v>
      </c>
      <c r="D11" s="82">
        <v>30</v>
      </c>
      <c r="E11" s="7"/>
      <c r="F11" s="7"/>
    </row>
    <row r="12" spans="1:6" ht="15">
      <c r="A12" s="80" t="s">
        <v>104</v>
      </c>
      <c r="B12" s="81">
        <v>14</v>
      </c>
      <c r="C12" s="81">
        <v>11</v>
      </c>
      <c r="D12" s="82">
        <v>25</v>
      </c>
      <c r="E12" s="7"/>
      <c r="F12" s="7"/>
    </row>
    <row r="13" spans="1:6" ht="15">
      <c r="A13" s="80" t="s">
        <v>107</v>
      </c>
      <c r="B13" s="81">
        <v>4</v>
      </c>
      <c r="C13" s="81">
        <v>3</v>
      </c>
      <c r="D13" s="82">
        <v>7</v>
      </c>
      <c r="E13" s="7"/>
      <c r="F13" s="7"/>
    </row>
    <row r="14" spans="1:6" ht="15">
      <c r="A14" s="80" t="s">
        <v>174</v>
      </c>
      <c r="B14" s="81">
        <v>85</v>
      </c>
      <c r="C14" s="81">
        <v>97</v>
      </c>
      <c r="D14" s="82">
        <v>182</v>
      </c>
      <c r="E14" s="7"/>
      <c r="F14" s="7"/>
    </row>
    <row r="15" spans="1:6" ht="15">
      <c r="A15" s="80" t="s">
        <v>111</v>
      </c>
      <c r="B15" s="81">
        <v>9</v>
      </c>
      <c r="C15" s="81">
        <v>8</v>
      </c>
      <c r="D15" s="82">
        <v>17</v>
      </c>
      <c r="E15" s="7"/>
      <c r="F15" s="7"/>
    </row>
    <row r="16" spans="1:6" ht="15">
      <c r="A16" s="80" t="s">
        <v>118</v>
      </c>
      <c r="B16" s="81">
        <v>12</v>
      </c>
      <c r="C16" s="81">
        <v>11</v>
      </c>
      <c r="D16" s="82">
        <v>23</v>
      </c>
      <c r="E16" s="7"/>
      <c r="F16" s="7"/>
    </row>
    <row r="17" spans="1:6" ht="15">
      <c r="A17" s="80" t="s">
        <v>117</v>
      </c>
      <c r="B17" s="81">
        <v>1</v>
      </c>
      <c r="C17" s="81">
        <v>3</v>
      </c>
      <c r="D17" s="82">
        <v>4</v>
      </c>
      <c r="E17" s="7"/>
      <c r="F17" s="7"/>
    </row>
    <row r="18" spans="1:6" ht="15">
      <c r="A18" s="80" t="s">
        <v>109</v>
      </c>
      <c r="B18" s="81">
        <v>13</v>
      </c>
      <c r="C18" s="81">
        <v>16</v>
      </c>
      <c r="D18" s="82">
        <v>29</v>
      </c>
      <c r="E18" s="7"/>
      <c r="F18" s="7"/>
    </row>
    <row r="19" spans="1:6" ht="15">
      <c r="A19" s="80" t="s">
        <v>114</v>
      </c>
      <c r="B19" s="81">
        <v>3</v>
      </c>
      <c r="C19" s="81">
        <v>2</v>
      </c>
      <c r="D19" s="82">
        <v>5</v>
      </c>
      <c r="E19" s="7"/>
      <c r="F19" s="7"/>
    </row>
    <row r="20" spans="1:6" ht="15">
      <c r="A20" s="80" t="s">
        <v>175</v>
      </c>
      <c r="B20" s="81">
        <v>7</v>
      </c>
      <c r="C20" s="81">
        <v>20</v>
      </c>
      <c r="D20" s="82">
        <v>27</v>
      </c>
      <c r="E20" s="7"/>
      <c r="F20" s="7"/>
    </row>
    <row r="21" spans="1:6" ht="15">
      <c r="A21" s="80" t="s">
        <v>176</v>
      </c>
      <c r="B21" s="81">
        <v>11</v>
      </c>
      <c r="C21" s="81">
        <v>10</v>
      </c>
      <c r="D21" s="82">
        <v>21</v>
      </c>
      <c r="E21" s="7"/>
      <c r="F21" s="7"/>
    </row>
    <row r="22" spans="1:6" ht="15">
      <c r="A22" s="80" t="s">
        <v>116</v>
      </c>
      <c r="B22" s="81">
        <v>7</v>
      </c>
      <c r="C22" s="81">
        <v>3</v>
      </c>
      <c r="D22" s="82">
        <v>10</v>
      </c>
      <c r="E22" s="7"/>
      <c r="F22" s="7"/>
    </row>
    <row r="23" spans="1:6" ht="15">
      <c r="A23" s="80" t="s">
        <v>177</v>
      </c>
      <c r="B23" s="81">
        <v>5</v>
      </c>
      <c r="C23" s="81">
        <v>3</v>
      </c>
      <c r="D23" s="82">
        <v>8</v>
      </c>
      <c r="E23" s="7"/>
      <c r="F23" s="7"/>
    </row>
    <row r="24" spans="1:6" ht="15">
      <c r="A24" s="80" t="s">
        <v>106</v>
      </c>
      <c r="B24" s="81">
        <v>6</v>
      </c>
      <c r="C24" s="81">
        <v>5</v>
      </c>
      <c r="D24" s="82">
        <v>11</v>
      </c>
      <c r="E24" s="7"/>
      <c r="F24" s="7"/>
    </row>
    <row r="25" spans="1:6" ht="15">
      <c r="A25" s="80" t="s">
        <v>178</v>
      </c>
      <c r="B25" s="81">
        <v>4</v>
      </c>
      <c r="C25" s="81">
        <v>4</v>
      </c>
      <c r="D25" s="82">
        <v>8</v>
      </c>
      <c r="E25" s="7"/>
      <c r="F25" s="7"/>
    </row>
    <row r="26" spans="1:6" ht="15">
      <c r="A26" s="80" t="s">
        <v>110</v>
      </c>
      <c r="B26" s="81">
        <v>0</v>
      </c>
      <c r="C26" s="81">
        <v>2</v>
      </c>
      <c r="D26" s="82">
        <v>2</v>
      </c>
      <c r="E26" s="7"/>
      <c r="F26" s="7"/>
    </row>
    <row r="27" spans="1:6" ht="15">
      <c r="A27" s="80" t="s">
        <v>108</v>
      </c>
      <c r="B27" s="81">
        <v>6</v>
      </c>
      <c r="C27" s="81">
        <v>5</v>
      </c>
      <c r="D27" s="82">
        <v>11</v>
      </c>
      <c r="E27" s="7"/>
      <c r="F27" s="7"/>
    </row>
    <row r="28" spans="1:6" ht="15">
      <c r="A28" s="80" t="s">
        <v>180</v>
      </c>
      <c r="B28" s="81">
        <v>5</v>
      </c>
      <c r="C28" s="81">
        <v>7</v>
      </c>
      <c r="D28" s="82">
        <v>12</v>
      </c>
      <c r="E28" s="7"/>
      <c r="F28" s="7"/>
    </row>
    <row r="29" spans="1:6" ht="15">
      <c r="A29" s="80" t="s">
        <v>179</v>
      </c>
      <c r="B29" s="81">
        <v>1</v>
      </c>
      <c r="C29" s="81">
        <v>1</v>
      </c>
      <c r="D29" s="82">
        <v>2</v>
      </c>
      <c r="E29" s="7"/>
      <c r="F29" s="7"/>
    </row>
    <row r="30" spans="1:6" ht="15">
      <c r="A30" s="80" t="s">
        <v>113</v>
      </c>
      <c r="B30" s="81">
        <v>0</v>
      </c>
      <c r="C30" s="81">
        <v>1</v>
      </c>
      <c r="D30" s="82">
        <v>1</v>
      </c>
      <c r="E30" s="7"/>
      <c r="F30" s="7"/>
    </row>
    <row r="31" spans="1:6" ht="15">
      <c r="A31" s="80" t="s">
        <v>181</v>
      </c>
      <c r="B31" s="81">
        <v>2</v>
      </c>
      <c r="C31" s="81">
        <v>3</v>
      </c>
      <c r="D31" s="82">
        <v>5</v>
      </c>
      <c r="E31" s="7"/>
      <c r="F31" s="7"/>
    </row>
    <row r="32" spans="1:6" ht="15">
      <c r="A32" s="80" t="s">
        <v>218</v>
      </c>
      <c r="B32" s="81">
        <v>9</v>
      </c>
      <c r="C32" s="81">
        <v>3</v>
      </c>
      <c r="D32" s="82">
        <v>12</v>
      </c>
      <c r="E32" s="7"/>
      <c r="F32" s="7"/>
    </row>
    <row r="33" spans="1:6" ht="15">
      <c r="A33" s="80" t="s">
        <v>119</v>
      </c>
      <c r="B33" s="81">
        <v>3</v>
      </c>
      <c r="C33" s="81">
        <v>0</v>
      </c>
      <c r="D33" s="82">
        <v>3</v>
      </c>
      <c r="E33" s="7"/>
      <c r="F33" s="7"/>
    </row>
    <row r="34" spans="1:6" ht="15">
      <c r="A34" s="80" t="s">
        <v>184</v>
      </c>
      <c r="B34" s="81">
        <v>3</v>
      </c>
      <c r="C34" s="81">
        <v>1</v>
      </c>
      <c r="D34" s="82">
        <v>4</v>
      </c>
      <c r="E34" s="7"/>
      <c r="F34" s="7"/>
    </row>
    <row r="35" spans="1:6" ht="15">
      <c r="A35" s="80" t="s">
        <v>185</v>
      </c>
      <c r="B35" s="81">
        <v>1</v>
      </c>
      <c r="C35" s="81">
        <v>0</v>
      </c>
      <c r="D35" s="82">
        <v>1</v>
      </c>
      <c r="E35" s="7"/>
      <c r="F35" s="7"/>
    </row>
    <row r="36" spans="1:6" ht="15">
      <c r="A36" s="80" t="s">
        <v>182</v>
      </c>
      <c r="B36" s="81">
        <v>1</v>
      </c>
      <c r="C36" s="81">
        <v>1</v>
      </c>
      <c r="D36" s="82">
        <v>2</v>
      </c>
      <c r="E36" s="7"/>
      <c r="F36" s="7"/>
    </row>
    <row r="37" spans="1:4" ht="15">
      <c r="A37" s="80" t="s">
        <v>183</v>
      </c>
      <c r="B37" s="81">
        <v>1</v>
      </c>
      <c r="C37" s="81">
        <v>1</v>
      </c>
      <c r="D37" s="82">
        <v>2</v>
      </c>
    </row>
    <row r="38" spans="1:4" ht="15">
      <c r="A38" s="80" t="s">
        <v>319</v>
      </c>
      <c r="B38" s="81">
        <v>1</v>
      </c>
      <c r="C38" s="81">
        <v>1</v>
      </c>
      <c r="D38" s="82">
        <v>2</v>
      </c>
    </row>
    <row r="39" spans="1:4" ht="15">
      <c r="A39" s="80" t="s">
        <v>256</v>
      </c>
      <c r="B39" s="81">
        <v>2</v>
      </c>
      <c r="C39" s="81">
        <v>0</v>
      </c>
      <c r="D39" s="82">
        <v>2</v>
      </c>
    </row>
    <row r="40" spans="1:4" ht="15">
      <c r="A40" s="80" t="s">
        <v>186</v>
      </c>
      <c r="B40" s="81">
        <v>2</v>
      </c>
      <c r="C40" s="81">
        <v>2</v>
      </c>
      <c r="D40" s="82">
        <v>4</v>
      </c>
    </row>
    <row r="41" spans="1:5" ht="15">
      <c r="A41" s="80" t="s">
        <v>320</v>
      </c>
      <c r="B41" s="81">
        <v>6</v>
      </c>
      <c r="C41" s="81">
        <v>0</v>
      </c>
      <c r="D41" s="82">
        <v>6</v>
      </c>
      <c r="E41" s="235"/>
    </row>
    <row r="42" spans="1:5" ht="15">
      <c r="A42" s="80" t="s">
        <v>219</v>
      </c>
      <c r="B42" s="81">
        <v>2</v>
      </c>
      <c r="C42" s="81">
        <v>1</v>
      </c>
      <c r="D42" s="81">
        <v>3</v>
      </c>
      <c r="E42" s="235"/>
    </row>
    <row r="43" spans="1:4" s="98" customFormat="1" ht="15.75" thickBot="1">
      <c r="A43" s="226" t="s">
        <v>187</v>
      </c>
      <c r="B43" s="227">
        <v>19</v>
      </c>
      <c r="C43" s="227">
        <v>9</v>
      </c>
      <c r="D43" s="227">
        <v>28</v>
      </c>
    </row>
    <row r="44" spans="1:6" s="98" customFormat="1" ht="15.75" thickBot="1">
      <c r="A44" s="182" t="s">
        <v>30</v>
      </c>
      <c r="B44" s="183">
        <f>SUM(B5:B43)</f>
        <v>499</v>
      </c>
      <c r="C44" s="183">
        <f aca="true" t="shared" si="0" ref="C44:D44">SUM(C5:C43)</f>
        <v>490</v>
      </c>
      <c r="D44" s="183">
        <f t="shared" si="0"/>
        <v>989</v>
      </c>
      <c r="E44" s="94"/>
      <c r="F44" s="94"/>
    </row>
    <row r="45" ht="15">
      <c r="A45" s="44" t="s">
        <v>168</v>
      </c>
    </row>
    <row r="46" ht="15">
      <c r="A46" s="61" t="s">
        <v>133</v>
      </c>
    </row>
  </sheetData>
  <mergeCells count="1">
    <mergeCell ref="A3:D3"/>
  </mergeCells>
  <hyperlinks>
    <hyperlink ref="A46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6"/>
  <sheetViews>
    <sheetView showGridLines="0" view="pageLayout" workbookViewId="0" topLeftCell="A16">
      <selection activeCell="C44" sqref="C44"/>
    </sheetView>
  </sheetViews>
  <sheetFormatPr defaultColWidth="11.421875" defaultRowHeight="15"/>
  <cols>
    <col min="1" max="1" width="11.8515625" style="0" customWidth="1"/>
    <col min="2" max="4" width="4.00390625" style="0" bestFit="1" customWidth="1"/>
    <col min="5" max="8" width="3.00390625" style="0" bestFit="1" customWidth="1"/>
    <col min="9" max="9" width="2.140625" style="0" bestFit="1" customWidth="1"/>
    <col min="10" max="15" width="3.00390625" style="0" bestFit="1" customWidth="1"/>
    <col min="16" max="16" width="4.00390625" style="0" bestFit="1" customWidth="1"/>
    <col min="17" max="17" width="3.00390625" style="0" bestFit="1" customWidth="1"/>
    <col min="18" max="18" width="2.140625" style="0" bestFit="1" customWidth="1"/>
    <col min="19" max="19" width="3.00390625" style="0" bestFit="1" customWidth="1"/>
    <col min="20" max="21" width="2.140625" style="0" bestFit="1" customWidth="1"/>
    <col min="22" max="22" width="3.00390625" style="0" bestFit="1" customWidth="1"/>
    <col min="23" max="25" width="4.00390625" style="0" bestFit="1" customWidth="1"/>
  </cols>
  <sheetData>
    <row r="1" spans="1:22" ht="15">
      <c r="A1" s="78" t="s">
        <v>188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8">
        <v>2019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5" s="83" customFormat="1" ht="15" customHeight="1">
      <c r="A3" s="254" t="s">
        <v>221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</row>
    <row r="4" spans="1:25" s="83" customFormat="1" ht="36" customHeight="1">
      <c r="A4" s="184"/>
      <c r="B4" s="257" t="s">
        <v>189</v>
      </c>
      <c r="C4" s="256"/>
      <c r="D4" s="258"/>
      <c r="E4" s="256" t="s">
        <v>192</v>
      </c>
      <c r="F4" s="256"/>
      <c r="G4" s="256"/>
      <c r="H4" s="257" t="s">
        <v>76</v>
      </c>
      <c r="I4" s="256"/>
      <c r="J4" s="258"/>
      <c r="K4" s="256" t="s">
        <v>193</v>
      </c>
      <c r="L4" s="256"/>
      <c r="M4" s="256"/>
      <c r="N4" s="257" t="s">
        <v>194</v>
      </c>
      <c r="O4" s="256"/>
      <c r="P4" s="258"/>
      <c r="Q4" s="256" t="s">
        <v>78</v>
      </c>
      <c r="R4" s="256"/>
      <c r="S4" s="256"/>
      <c r="T4" s="257" t="s">
        <v>79</v>
      </c>
      <c r="U4" s="256"/>
      <c r="V4" s="258"/>
      <c r="W4" s="256" t="s">
        <v>30</v>
      </c>
      <c r="X4" s="256"/>
      <c r="Y4" s="256"/>
    </row>
    <row r="5" spans="1:25" s="83" customFormat="1" ht="15.75" thickBot="1">
      <c r="A5" s="185" t="s">
        <v>223</v>
      </c>
      <c r="B5" s="187" t="s">
        <v>103</v>
      </c>
      <c r="C5" s="186" t="s">
        <v>102</v>
      </c>
      <c r="D5" s="190" t="s">
        <v>222</v>
      </c>
      <c r="E5" s="186" t="s">
        <v>103</v>
      </c>
      <c r="F5" s="186" t="s">
        <v>102</v>
      </c>
      <c r="G5" s="186" t="s">
        <v>222</v>
      </c>
      <c r="H5" s="187" t="s">
        <v>103</v>
      </c>
      <c r="I5" s="186" t="s">
        <v>102</v>
      </c>
      <c r="J5" s="190" t="s">
        <v>222</v>
      </c>
      <c r="K5" s="186" t="s">
        <v>103</v>
      </c>
      <c r="L5" s="186" t="s">
        <v>102</v>
      </c>
      <c r="M5" s="186" t="s">
        <v>222</v>
      </c>
      <c r="N5" s="187" t="s">
        <v>103</v>
      </c>
      <c r="O5" s="186" t="s">
        <v>102</v>
      </c>
      <c r="P5" s="190" t="s">
        <v>222</v>
      </c>
      <c r="Q5" s="186" t="s">
        <v>103</v>
      </c>
      <c r="R5" s="186" t="s">
        <v>102</v>
      </c>
      <c r="S5" s="186" t="s">
        <v>222</v>
      </c>
      <c r="T5" s="187" t="s">
        <v>103</v>
      </c>
      <c r="U5" s="186" t="s">
        <v>102</v>
      </c>
      <c r="V5" s="190" t="s">
        <v>222</v>
      </c>
      <c r="W5" s="186" t="s">
        <v>103</v>
      </c>
      <c r="X5" s="186" t="s">
        <v>102</v>
      </c>
      <c r="Y5" s="186" t="s">
        <v>222</v>
      </c>
    </row>
    <row r="6" spans="1:25" s="83" customFormat="1" ht="15">
      <c r="A6" s="80" t="s">
        <v>196</v>
      </c>
      <c r="B6" s="188">
        <v>30</v>
      </c>
      <c r="C6" s="81">
        <v>45</v>
      </c>
      <c r="D6" s="191">
        <v>75</v>
      </c>
      <c r="E6" s="81">
        <v>1</v>
      </c>
      <c r="F6" s="81">
        <v>3</v>
      </c>
      <c r="G6" s="81">
        <v>4</v>
      </c>
      <c r="H6" s="188">
        <v>2</v>
      </c>
      <c r="I6" s="81">
        <v>0</v>
      </c>
      <c r="J6" s="191">
        <v>2</v>
      </c>
      <c r="K6" s="81">
        <v>4</v>
      </c>
      <c r="L6" s="81">
        <v>1</v>
      </c>
      <c r="M6" s="81">
        <v>5</v>
      </c>
      <c r="N6" s="188">
        <v>3</v>
      </c>
      <c r="O6" s="81">
        <v>4</v>
      </c>
      <c r="P6" s="191">
        <v>7</v>
      </c>
      <c r="Q6" s="81">
        <v>1</v>
      </c>
      <c r="R6" s="81">
        <v>1</v>
      </c>
      <c r="S6" s="81">
        <v>2</v>
      </c>
      <c r="T6" s="188">
        <v>0</v>
      </c>
      <c r="U6" s="81">
        <v>0</v>
      </c>
      <c r="V6" s="191">
        <v>0</v>
      </c>
      <c r="W6" s="82">
        <v>41</v>
      </c>
      <c r="X6" s="82">
        <v>54</v>
      </c>
      <c r="Y6" s="82">
        <v>95</v>
      </c>
    </row>
    <row r="7" spans="1:25" s="83" customFormat="1" ht="15">
      <c r="A7" s="80" t="s">
        <v>197</v>
      </c>
      <c r="B7" s="188">
        <v>36</v>
      </c>
      <c r="C7" s="81">
        <v>29</v>
      </c>
      <c r="D7" s="191">
        <v>65</v>
      </c>
      <c r="E7" s="81">
        <v>1</v>
      </c>
      <c r="F7" s="81">
        <v>1</v>
      </c>
      <c r="G7" s="81">
        <v>2</v>
      </c>
      <c r="H7" s="188">
        <v>5</v>
      </c>
      <c r="I7" s="81">
        <v>1</v>
      </c>
      <c r="J7" s="191">
        <v>6</v>
      </c>
      <c r="K7" s="81">
        <v>4</v>
      </c>
      <c r="L7" s="81">
        <v>3</v>
      </c>
      <c r="M7" s="81">
        <v>7</v>
      </c>
      <c r="N7" s="188">
        <v>8</v>
      </c>
      <c r="O7" s="81">
        <v>7</v>
      </c>
      <c r="P7" s="191">
        <v>15</v>
      </c>
      <c r="Q7" s="81">
        <v>1</v>
      </c>
      <c r="R7" s="81">
        <v>2</v>
      </c>
      <c r="S7" s="81">
        <v>3</v>
      </c>
      <c r="T7" s="188">
        <v>0</v>
      </c>
      <c r="U7" s="81">
        <v>0</v>
      </c>
      <c r="V7" s="191">
        <v>0</v>
      </c>
      <c r="W7" s="82">
        <v>55</v>
      </c>
      <c r="X7" s="82">
        <v>43</v>
      </c>
      <c r="Y7" s="82">
        <v>98</v>
      </c>
    </row>
    <row r="8" spans="1:25" s="83" customFormat="1" ht="15">
      <c r="A8" s="80" t="s">
        <v>236</v>
      </c>
      <c r="B8" s="188">
        <v>39</v>
      </c>
      <c r="C8" s="81">
        <v>36</v>
      </c>
      <c r="D8" s="191">
        <v>75</v>
      </c>
      <c r="E8" s="81">
        <v>2</v>
      </c>
      <c r="F8" s="81">
        <v>0</v>
      </c>
      <c r="G8" s="81">
        <v>2</v>
      </c>
      <c r="H8" s="188">
        <v>6</v>
      </c>
      <c r="I8" s="81">
        <v>2</v>
      </c>
      <c r="J8" s="191">
        <v>8</v>
      </c>
      <c r="K8" s="81">
        <v>4</v>
      </c>
      <c r="L8" s="81">
        <v>5</v>
      </c>
      <c r="M8" s="81">
        <v>9</v>
      </c>
      <c r="N8" s="188">
        <v>2</v>
      </c>
      <c r="O8" s="81">
        <v>7</v>
      </c>
      <c r="P8" s="191">
        <v>9</v>
      </c>
      <c r="Q8" s="81">
        <v>0</v>
      </c>
      <c r="R8" s="81">
        <v>0</v>
      </c>
      <c r="S8" s="81">
        <v>0</v>
      </c>
      <c r="T8" s="188">
        <v>0</v>
      </c>
      <c r="U8" s="81">
        <v>1</v>
      </c>
      <c r="V8" s="191">
        <v>1</v>
      </c>
      <c r="W8" s="82">
        <v>53</v>
      </c>
      <c r="X8" s="82">
        <v>51</v>
      </c>
      <c r="Y8" s="82">
        <v>104</v>
      </c>
    </row>
    <row r="9" spans="1:25" s="83" customFormat="1" ht="15">
      <c r="A9" s="80" t="s">
        <v>237</v>
      </c>
      <c r="B9" s="188">
        <v>23</v>
      </c>
      <c r="C9" s="81">
        <v>27</v>
      </c>
      <c r="D9" s="191">
        <v>50</v>
      </c>
      <c r="E9" s="81">
        <v>3</v>
      </c>
      <c r="F9" s="81">
        <v>2</v>
      </c>
      <c r="G9" s="81">
        <v>5</v>
      </c>
      <c r="H9" s="188">
        <v>2</v>
      </c>
      <c r="I9" s="81">
        <v>0</v>
      </c>
      <c r="J9" s="191">
        <v>2</v>
      </c>
      <c r="K9" s="81">
        <v>3</v>
      </c>
      <c r="L9" s="81">
        <v>4</v>
      </c>
      <c r="M9" s="81">
        <v>7</v>
      </c>
      <c r="N9" s="188">
        <v>8</v>
      </c>
      <c r="O9" s="81">
        <v>4</v>
      </c>
      <c r="P9" s="191">
        <v>12</v>
      </c>
      <c r="Q9" s="81">
        <v>3</v>
      </c>
      <c r="R9" s="81">
        <v>0</v>
      </c>
      <c r="S9" s="81">
        <v>3</v>
      </c>
      <c r="T9" s="188">
        <v>0</v>
      </c>
      <c r="U9" s="81">
        <v>0</v>
      </c>
      <c r="V9" s="191">
        <v>0</v>
      </c>
      <c r="W9" s="82">
        <v>42</v>
      </c>
      <c r="X9" s="82">
        <v>37</v>
      </c>
      <c r="Y9" s="82">
        <v>79</v>
      </c>
    </row>
    <row r="10" spans="1:25" s="83" customFormat="1" ht="15">
      <c r="A10" s="80" t="s">
        <v>238</v>
      </c>
      <c r="B10" s="188">
        <v>14</v>
      </c>
      <c r="C10" s="81">
        <v>26</v>
      </c>
      <c r="D10" s="191">
        <v>40</v>
      </c>
      <c r="E10" s="81">
        <v>2</v>
      </c>
      <c r="F10" s="81">
        <v>2</v>
      </c>
      <c r="G10" s="81">
        <v>4</v>
      </c>
      <c r="H10" s="188">
        <v>1</v>
      </c>
      <c r="I10" s="81">
        <v>0</v>
      </c>
      <c r="J10" s="191">
        <v>1</v>
      </c>
      <c r="K10" s="81">
        <v>4</v>
      </c>
      <c r="L10" s="81">
        <v>1</v>
      </c>
      <c r="M10" s="81">
        <v>5</v>
      </c>
      <c r="N10" s="188">
        <v>4</v>
      </c>
      <c r="O10" s="81">
        <v>3</v>
      </c>
      <c r="P10" s="191">
        <v>7</v>
      </c>
      <c r="Q10" s="81">
        <v>0</v>
      </c>
      <c r="R10" s="81">
        <v>0</v>
      </c>
      <c r="S10" s="81">
        <v>0</v>
      </c>
      <c r="T10" s="188">
        <v>0</v>
      </c>
      <c r="U10" s="81">
        <v>0</v>
      </c>
      <c r="V10" s="191">
        <v>0</v>
      </c>
      <c r="W10" s="82">
        <v>25</v>
      </c>
      <c r="X10" s="82">
        <v>32</v>
      </c>
      <c r="Y10" s="82">
        <v>57</v>
      </c>
    </row>
    <row r="11" spans="1:25" s="83" customFormat="1" ht="15">
      <c r="A11" s="80" t="s">
        <v>239</v>
      </c>
      <c r="B11" s="188">
        <v>18</v>
      </c>
      <c r="C11" s="81">
        <v>23</v>
      </c>
      <c r="D11" s="191">
        <v>41</v>
      </c>
      <c r="E11" s="81">
        <v>2</v>
      </c>
      <c r="F11" s="81">
        <v>5</v>
      </c>
      <c r="G11" s="81">
        <v>7</v>
      </c>
      <c r="H11" s="188">
        <v>0</v>
      </c>
      <c r="I11" s="81">
        <v>0</v>
      </c>
      <c r="J11" s="191">
        <v>0</v>
      </c>
      <c r="K11" s="81">
        <v>1</v>
      </c>
      <c r="L11" s="81">
        <v>4</v>
      </c>
      <c r="M11" s="81">
        <v>5</v>
      </c>
      <c r="N11" s="188">
        <v>0</v>
      </c>
      <c r="O11" s="81">
        <v>4</v>
      </c>
      <c r="P11" s="191">
        <v>4</v>
      </c>
      <c r="Q11" s="81">
        <v>1</v>
      </c>
      <c r="R11" s="81">
        <v>0</v>
      </c>
      <c r="S11" s="81">
        <v>1</v>
      </c>
      <c r="T11" s="188">
        <v>0</v>
      </c>
      <c r="U11" s="81">
        <v>1</v>
      </c>
      <c r="V11" s="191">
        <v>1</v>
      </c>
      <c r="W11" s="82">
        <v>22</v>
      </c>
      <c r="X11" s="82">
        <v>37</v>
      </c>
      <c r="Y11" s="82">
        <v>59</v>
      </c>
    </row>
    <row r="12" spans="1:25" s="83" customFormat="1" ht="15">
      <c r="A12" s="80" t="s">
        <v>240</v>
      </c>
      <c r="B12" s="188">
        <v>18</v>
      </c>
      <c r="C12" s="81">
        <v>27</v>
      </c>
      <c r="D12" s="191">
        <v>45</v>
      </c>
      <c r="E12" s="81">
        <v>1</v>
      </c>
      <c r="F12" s="81">
        <v>2</v>
      </c>
      <c r="G12" s="81">
        <v>3</v>
      </c>
      <c r="H12" s="188">
        <v>0</v>
      </c>
      <c r="I12" s="81">
        <v>0</v>
      </c>
      <c r="J12" s="191">
        <v>0</v>
      </c>
      <c r="K12" s="81">
        <v>4</v>
      </c>
      <c r="L12" s="81">
        <v>5</v>
      </c>
      <c r="M12" s="81">
        <v>9</v>
      </c>
      <c r="N12" s="188">
        <v>2</v>
      </c>
      <c r="O12" s="81">
        <v>5</v>
      </c>
      <c r="P12" s="191">
        <v>7</v>
      </c>
      <c r="Q12" s="81">
        <v>2</v>
      </c>
      <c r="R12" s="81">
        <v>0</v>
      </c>
      <c r="S12" s="81">
        <v>2</v>
      </c>
      <c r="T12" s="188">
        <v>1</v>
      </c>
      <c r="U12" s="81">
        <v>0</v>
      </c>
      <c r="V12" s="191">
        <v>1</v>
      </c>
      <c r="W12" s="82">
        <v>28</v>
      </c>
      <c r="X12" s="82">
        <v>39</v>
      </c>
      <c r="Y12" s="82">
        <v>67</v>
      </c>
    </row>
    <row r="13" spans="1:25" s="83" customFormat="1" ht="15">
      <c r="A13" s="80" t="s">
        <v>241</v>
      </c>
      <c r="B13" s="188">
        <v>20</v>
      </c>
      <c r="C13" s="81">
        <v>25</v>
      </c>
      <c r="D13" s="191">
        <v>45</v>
      </c>
      <c r="E13" s="81">
        <v>2</v>
      </c>
      <c r="F13" s="81">
        <v>3</v>
      </c>
      <c r="G13" s="81">
        <v>5</v>
      </c>
      <c r="H13" s="188">
        <v>0</v>
      </c>
      <c r="I13" s="81">
        <v>0</v>
      </c>
      <c r="J13" s="191">
        <v>0</v>
      </c>
      <c r="K13" s="81">
        <v>3</v>
      </c>
      <c r="L13" s="81">
        <v>3</v>
      </c>
      <c r="M13" s="81">
        <v>6</v>
      </c>
      <c r="N13" s="188">
        <v>7</v>
      </c>
      <c r="O13" s="81">
        <v>11</v>
      </c>
      <c r="P13" s="191">
        <v>18</v>
      </c>
      <c r="Q13" s="81">
        <v>0</v>
      </c>
      <c r="R13" s="81">
        <v>0</v>
      </c>
      <c r="S13" s="81">
        <v>0</v>
      </c>
      <c r="T13" s="188">
        <v>0</v>
      </c>
      <c r="U13" s="81">
        <v>1</v>
      </c>
      <c r="V13" s="191">
        <v>1</v>
      </c>
      <c r="W13" s="82">
        <v>32</v>
      </c>
      <c r="X13" s="82">
        <v>43</v>
      </c>
      <c r="Y13" s="82">
        <v>75</v>
      </c>
    </row>
    <row r="14" spans="1:25" s="83" customFormat="1" ht="15">
      <c r="A14" s="80" t="s">
        <v>242</v>
      </c>
      <c r="B14" s="188">
        <v>28</v>
      </c>
      <c r="C14" s="81">
        <v>30</v>
      </c>
      <c r="D14" s="191">
        <v>58</v>
      </c>
      <c r="E14" s="81">
        <v>4</v>
      </c>
      <c r="F14" s="81">
        <v>3</v>
      </c>
      <c r="G14" s="81">
        <v>7</v>
      </c>
      <c r="H14" s="188">
        <v>2</v>
      </c>
      <c r="I14" s="81">
        <v>1</v>
      </c>
      <c r="J14" s="191">
        <v>3</v>
      </c>
      <c r="K14" s="81">
        <v>2</v>
      </c>
      <c r="L14" s="81">
        <v>3</v>
      </c>
      <c r="M14" s="81">
        <v>5</v>
      </c>
      <c r="N14" s="188">
        <v>9</v>
      </c>
      <c r="O14" s="81">
        <v>8</v>
      </c>
      <c r="P14" s="191">
        <v>17</v>
      </c>
      <c r="Q14" s="81">
        <v>3</v>
      </c>
      <c r="R14" s="81">
        <v>0</v>
      </c>
      <c r="S14" s="81">
        <v>3</v>
      </c>
      <c r="T14" s="188">
        <v>1</v>
      </c>
      <c r="U14" s="81">
        <v>0</v>
      </c>
      <c r="V14" s="191">
        <v>1</v>
      </c>
      <c r="W14" s="82">
        <v>49</v>
      </c>
      <c r="X14" s="82">
        <v>45</v>
      </c>
      <c r="Y14" s="82">
        <v>94</v>
      </c>
    </row>
    <row r="15" spans="1:25" s="83" customFormat="1" ht="15">
      <c r="A15" s="80" t="s">
        <v>243</v>
      </c>
      <c r="B15" s="188">
        <v>23</v>
      </c>
      <c r="C15" s="81">
        <v>20</v>
      </c>
      <c r="D15" s="191">
        <v>43</v>
      </c>
      <c r="E15" s="81">
        <v>6</v>
      </c>
      <c r="F15" s="81">
        <v>2</v>
      </c>
      <c r="G15" s="81">
        <v>8</v>
      </c>
      <c r="H15" s="188">
        <v>0</v>
      </c>
      <c r="I15" s="81">
        <v>0</v>
      </c>
      <c r="J15" s="191">
        <v>0</v>
      </c>
      <c r="K15" s="81">
        <v>7</v>
      </c>
      <c r="L15" s="81">
        <v>6</v>
      </c>
      <c r="M15" s="81">
        <v>13</v>
      </c>
      <c r="N15" s="188">
        <v>10</v>
      </c>
      <c r="O15" s="81">
        <v>4</v>
      </c>
      <c r="P15" s="191">
        <v>14</v>
      </c>
      <c r="Q15" s="81">
        <v>0</v>
      </c>
      <c r="R15" s="81">
        <v>0</v>
      </c>
      <c r="S15" s="81">
        <v>0</v>
      </c>
      <c r="T15" s="188">
        <v>2</v>
      </c>
      <c r="U15" s="81">
        <v>1</v>
      </c>
      <c r="V15" s="191">
        <v>3</v>
      </c>
      <c r="W15" s="82">
        <v>48</v>
      </c>
      <c r="X15" s="82">
        <v>33</v>
      </c>
      <c r="Y15" s="82">
        <v>81</v>
      </c>
    </row>
    <row r="16" spans="1:25" s="83" customFormat="1" ht="15">
      <c r="A16" s="80" t="s">
        <v>244</v>
      </c>
      <c r="B16" s="188">
        <v>13</v>
      </c>
      <c r="C16" s="81">
        <v>14</v>
      </c>
      <c r="D16" s="191">
        <v>27</v>
      </c>
      <c r="E16" s="81">
        <v>2</v>
      </c>
      <c r="F16" s="81">
        <v>5</v>
      </c>
      <c r="G16" s="81">
        <v>7</v>
      </c>
      <c r="H16" s="188">
        <v>0</v>
      </c>
      <c r="I16" s="81">
        <v>0</v>
      </c>
      <c r="J16" s="191">
        <v>0</v>
      </c>
      <c r="K16" s="81">
        <v>3</v>
      </c>
      <c r="L16" s="81">
        <v>3</v>
      </c>
      <c r="M16" s="81">
        <v>6</v>
      </c>
      <c r="N16" s="188">
        <v>4</v>
      </c>
      <c r="O16" s="81">
        <v>5</v>
      </c>
      <c r="P16" s="191">
        <v>9</v>
      </c>
      <c r="Q16" s="81">
        <v>2</v>
      </c>
      <c r="R16" s="81">
        <v>0</v>
      </c>
      <c r="S16" s="81">
        <v>2</v>
      </c>
      <c r="T16" s="188">
        <v>0</v>
      </c>
      <c r="U16" s="81">
        <v>0</v>
      </c>
      <c r="V16" s="191">
        <v>0</v>
      </c>
      <c r="W16" s="82">
        <v>24</v>
      </c>
      <c r="X16" s="82">
        <v>27</v>
      </c>
      <c r="Y16" s="82">
        <v>51</v>
      </c>
    </row>
    <row r="17" spans="1:25" s="83" customFormat="1" ht="15">
      <c r="A17" s="80" t="s">
        <v>245</v>
      </c>
      <c r="B17" s="188">
        <v>18</v>
      </c>
      <c r="C17" s="81">
        <v>10</v>
      </c>
      <c r="D17" s="191">
        <v>28</v>
      </c>
      <c r="E17" s="81">
        <v>2</v>
      </c>
      <c r="F17" s="81">
        <v>0</v>
      </c>
      <c r="G17" s="81">
        <v>2</v>
      </c>
      <c r="H17" s="188">
        <v>0</v>
      </c>
      <c r="I17" s="81">
        <v>0</v>
      </c>
      <c r="J17" s="191">
        <v>0</v>
      </c>
      <c r="K17" s="81">
        <v>3</v>
      </c>
      <c r="L17" s="81">
        <v>4</v>
      </c>
      <c r="M17" s="81">
        <v>7</v>
      </c>
      <c r="N17" s="188">
        <v>4</v>
      </c>
      <c r="O17" s="81">
        <v>5</v>
      </c>
      <c r="P17" s="191">
        <v>9</v>
      </c>
      <c r="Q17" s="81">
        <v>0</v>
      </c>
      <c r="R17" s="81">
        <v>0</v>
      </c>
      <c r="S17" s="81">
        <v>0</v>
      </c>
      <c r="T17" s="188">
        <v>0</v>
      </c>
      <c r="U17" s="81">
        <v>0</v>
      </c>
      <c r="V17" s="191">
        <v>0</v>
      </c>
      <c r="W17" s="82">
        <v>27</v>
      </c>
      <c r="X17" s="82">
        <v>19</v>
      </c>
      <c r="Y17" s="82">
        <v>46</v>
      </c>
    </row>
    <row r="18" spans="1:25" s="83" customFormat="1" ht="15">
      <c r="A18" s="80" t="s">
        <v>246</v>
      </c>
      <c r="B18" s="188">
        <v>14</v>
      </c>
      <c r="C18" s="81">
        <v>3</v>
      </c>
      <c r="D18" s="191">
        <v>17</v>
      </c>
      <c r="E18" s="81">
        <v>0</v>
      </c>
      <c r="F18" s="81">
        <v>1</v>
      </c>
      <c r="G18" s="81">
        <v>1</v>
      </c>
      <c r="H18" s="188">
        <v>0</v>
      </c>
      <c r="I18" s="81">
        <v>1</v>
      </c>
      <c r="J18" s="191">
        <v>1</v>
      </c>
      <c r="K18" s="81">
        <v>1</v>
      </c>
      <c r="L18" s="81">
        <v>2</v>
      </c>
      <c r="M18" s="81">
        <v>3</v>
      </c>
      <c r="N18" s="188">
        <v>6</v>
      </c>
      <c r="O18" s="81">
        <v>1</v>
      </c>
      <c r="P18" s="191">
        <v>7</v>
      </c>
      <c r="Q18" s="81">
        <v>2</v>
      </c>
      <c r="R18" s="81">
        <v>1</v>
      </c>
      <c r="S18" s="81">
        <v>3</v>
      </c>
      <c r="T18" s="188">
        <v>0</v>
      </c>
      <c r="U18" s="81">
        <v>0</v>
      </c>
      <c r="V18" s="191">
        <v>0</v>
      </c>
      <c r="W18" s="82">
        <v>23</v>
      </c>
      <c r="X18" s="82">
        <v>9</v>
      </c>
      <c r="Y18" s="82">
        <v>32</v>
      </c>
    </row>
    <row r="19" spans="1:25" s="83" customFormat="1" ht="15">
      <c r="A19" s="80" t="s">
        <v>247</v>
      </c>
      <c r="B19" s="188">
        <v>6</v>
      </c>
      <c r="C19" s="81">
        <v>1</v>
      </c>
      <c r="D19" s="191">
        <v>7</v>
      </c>
      <c r="E19" s="81">
        <v>2</v>
      </c>
      <c r="F19" s="81">
        <v>0</v>
      </c>
      <c r="G19" s="81">
        <v>2</v>
      </c>
      <c r="H19" s="188">
        <v>0</v>
      </c>
      <c r="I19" s="81">
        <v>1</v>
      </c>
      <c r="J19" s="191">
        <v>1</v>
      </c>
      <c r="K19" s="81">
        <v>0</v>
      </c>
      <c r="L19" s="81">
        <v>1</v>
      </c>
      <c r="M19" s="81">
        <v>1</v>
      </c>
      <c r="N19" s="188">
        <v>2</v>
      </c>
      <c r="O19" s="81">
        <v>1</v>
      </c>
      <c r="P19" s="191">
        <v>3</v>
      </c>
      <c r="Q19" s="81">
        <v>0</v>
      </c>
      <c r="R19" s="81">
        <v>0</v>
      </c>
      <c r="S19" s="81">
        <v>0</v>
      </c>
      <c r="T19" s="188">
        <v>0</v>
      </c>
      <c r="U19" s="81">
        <v>0</v>
      </c>
      <c r="V19" s="191">
        <v>0</v>
      </c>
      <c r="W19" s="82">
        <v>10</v>
      </c>
      <c r="X19" s="82">
        <v>4</v>
      </c>
      <c r="Y19" s="82">
        <v>14</v>
      </c>
    </row>
    <row r="20" spans="1:25" s="83" customFormat="1" ht="15">
      <c r="A20" s="80" t="s">
        <v>248</v>
      </c>
      <c r="B20" s="188">
        <v>4</v>
      </c>
      <c r="C20" s="81">
        <v>2</v>
      </c>
      <c r="D20" s="191">
        <v>6</v>
      </c>
      <c r="E20" s="81">
        <v>0</v>
      </c>
      <c r="F20" s="81">
        <v>0</v>
      </c>
      <c r="G20" s="81">
        <v>0</v>
      </c>
      <c r="H20" s="188">
        <v>1</v>
      </c>
      <c r="I20" s="81">
        <v>0</v>
      </c>
      <c r="J20" s="191">
        <v>1</v>
      </c>
      <c r="K20" s="81">
        <v>1</v>
      </c>
      <c r="L20" s="81">
        <v>1</v>
      </c>
      <c r="M20" s="81">
        <v>2</v>
      </c>
      <c r="N20" s="188">
        <v>4</v>
      </c>
      <c r="O20" s="81">
        <v>2</v>
      </c>
      <c r="P20" s="191">
        <v>6</v>
      </c>
      <c r="Q20" s="81">
        <v>0</v>
      </c>
      <c r="R20" s="81">
        <v>0</v>
      </c>
      <c r="S20" s="81">
        <v>0</v>
      </c>
      <c r="T20" s="188">
        <v>0</v>
      </c>
      <c r="U20" s="81">
        <v>0</v>
      </c>
      <c r="V20" s="191">
        <v>0</v>
      </c>
      <c r="W20" s="82">
        <v>10</v>
      </c>
      <c r="X20" s="82">
        <v>5</v>
      </c>
      <c r="Y20" s="82">
        <v>15</v>
      </c>
    </row>
    <row r="21" spans="1:25" s="83" customFormat="1" ht="15">
      <c r="A21" s="80" t="s">
        <v>249</v>
      </c>
      <c r="B21" s="188">
        <v>1</v>
      </c>
      <c r="C21" s="81">
        <v>2</v>
      </c>
      <c r="D21" s="191">
        <v>3</v>
      </c>
      <c r="E21" s="81">
        <v>0</v>
      </c>
      <c r="F21" s="81">
        <v>0</v>
      </c>
      <c r="G21" s="81">
        <v>0</v>
      </c>
      <c r="H21" s="188">
        <v>0</v>
      </c>
      <c r="I21" s="81">
        <v>0</v>
      </c>
      <c r="J21" s="191">
        <v>0</v>
      </c>
      <c r="K21" s="81">
        <v>1</v>
      </c>
      <c r="L21" s="81">
        <v>0</v>
      </c>
      <c r="M21" s="81">
        <v>1</v>
      </c>
      <c r="N21" s="188">
        <v>2</v>
      </c>
      <c r="O21" s="81">
        <v>0</v>
      </c>
      <c r="P21" s="191">
        <v>2</v>
      </c>
      <c r="Q21" s="81">
        <v>0</v>
      </c>
      <c r="R21" s="81">
        <v>0</v>
      </c>
      <c r="S21" s="81">
        <v>0</v>
      </c>
      <c r="T21" s="188">
        <v>0</v>
      </c>
      <c r="U21" s="81">
        <v>0</v>
      </c>
      <c r="V21" s="191">
        <v>0</v>
      </c>
      <c r="W21" s="82">
        <v>4</v>
      </c>
      <c r="X21" s="82">
        <v>2</v>
      </c>
      <c r="Y21" s="82">
        <v>6</v>
      </c>
    </row>
    <row r="22" spans="1:25" s="83" customFormat="1" ht="15">
      <c r="A22" s="80" t="s">
        <v>250</v>
      </c>
      <c r="B22" s="188">
        <v>2</v>
      </c>
      <c r="C22" s="81">
        <v>3</v>
      </c>
      <c r="D22" s="191">
        <v>5</v>
      </c>
      <c r="E22" s="81">
        <v>0</v>
      </c>
      <c r="F22" s="81">
        <v>0</v>
      </c>
      <c r="G22" s="81">
        <v>0</v>
      </c>
      <c r="H22" s="188">
        <v>0</v>
      </c>
      <c r="I22" s="81">
        <v>0</v>
      </c>
      <c r="J22" s="191">
        <v>0</v>
      </c>
      <c r="K22" s="81">
        <v>0</v>
      </c>
      <c r="L22" s="81">
        <v>1</v>
      </c>
      <c r="M22" s="81">
        <v>1</v>
      </c>
      <c r="N22" s="188">
        <v>0</v>
      </c>
      <c r="O22" s="81">
        <v>1</v>
      </c>
      <c r="P22" s="191">
        <v>1</v>
      </c>
      <c r="Q22" s="81">
        <v>0</v>
      </c>
      <c r="R22" s="81">
        <v>0</v>
      </c>
      <c r="S22" s="81">
        <v>0</v>
      </c>
      <c r="T22" s="188">
        <v>0</v>
      </c>
      <c r="U22" s="81">
        <v>0</v>
      </c>
      <c r="V22" s="191">
        <v>0</v>
      </c>
      <c r="W22" s="82">
        <v>2</v>
      </c>
      <c r="X22" s="82">
        <v>5</v>
      </c>
      <c r="Y22" s="82">
        <v>7</v>
      </c>
    </row>
    <row r="23" spans="1:25" ht="15">
      <c r="A23" s="80" t="s">
        <v>251</v>
      </c>
      <c r="B23" s="188">
        <v>1</v>
      </c>
      <c r="C23" s="81">
        <v>3</v>
      </c>
      <c r="D23" s="191">
        <v>4</v>
      </c>
      <c r="E23" s="81">
        <v>0</v>
      </c>
      <c r="F23" s="81">
        <v>0</v>
      </c>
      <c r="G23" s="81">
        <v>0</v>
      </c>
      <c r="H23" s="188">
        <v>0</v>
      </c>
      <c r="I23" s="81">
        <v>0</v>
      </c>
      <c r="J23" s="191">
        <v>0</v>
      </c>
      <c r="K23" s="81">
        <v>1</v>
      </c>
      <c r="L23" s="81">
        <v>0</v>
      </c>
      <c r="M23" s="81">
        <v>1</v>
      </c>
      <c r="N23" s="188">
        <v>2</v>
      </c>
      <c r="O23" s="81">
        <v>2</v>
      </c>
      <c r="P23" s="191">
        <v>4</v>
      </c>
      <c r="Q23" s="81">
        <v>0</v>
      </c>
      <c r="R23" s="81">
        <v>0</v>
      </c>
      <c r="S23" s="81">
        <v>0</v>
      </c>
      <c r="T23" s="188">
        <v>0</v>
      </c>
      <c r="U23" s="81">
        <v>0</v>
      </c>
      <c r="V23" s="191">
        <v>0</v>
      </c>
      <c r="W23" s="82">
        <v>4</v>
      </c>
      <c r="X23" s="82">
        <v>5</v>
      </c>
      <c r="Y23" s="82">
        <v>9</v>
      </c>
    </row>
    <row r="24" spans="1:25" ht="15.75" thickBot="1">
      <c r="A24" s="182" t="s">
        <v>30</v>
      </c>
      <c r="B24" s="189">
        <v>308</v>
      </c>
      <c r="C24" s="183">
        <v>326</v>
      </c>
      <c r="D24" s="192">
        <v>634</v>
      </c>
      <c r="E24" s="183">
        <v>30</v>
      </c>
      <c r="F24" s="183">
        <v>29</v>
      </c>
      <c r="G24" s="183">
        <v>59</v>
      </c>
      <c r="H24" s="189">
        <v>19</v>
      </c>
      <c r="I24" s="183">
        <v>6</v>
      </c>
      <c r="J24" s="192">
        <v>25</v>
      </c>
      <c r="K24" s="183">
        <v>46</v>
      </c>
      <c r="L24" s="183">
        <v>47</v>
      </c>
      <c r="M24" s="183">
        <v>93</v>
      </c>
      <c r="N24" s="189">
        <v>77</v>
      </c>
      <c r="O24" s="183">
        <v>74</v>
      </c>
      <c r="P24" s="192">
        <v>151</v>
      </c>
      <c r="Q24" s="183">
        <v>15</v>
      </c>
      <c r="R24" s="183">
        <v>4</v>
      </c>
      <c r="S24" s="183">
        <v>19</v>
      </c>
      <c r="T24" s="189">
        <v>4</v>
      </c>
      <c r="U24" s="183">
        <v>4</v>
      </c>
      <c r="V24" s="192">
        <v>8</v>
      </c>
      <c r="W24" s="183">
        <v>499</v>
      </c>
      <c r="X24" s="183">
        <v>490</v>
      </c>
      <c r="Y24" s="183">
        <v>989</v>
      </c>
    </row>
    <row r="25" spans="1:25" s="83" customFormat="1" ht="15.75" customHeight="1">
      <c r="A25" s="259" t="s">
        <v>168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</row>
    <row r="26" ht="15">
      <c r="A26" s="61" t="s">
        <v>133</v>
      </c>
    </row>
  </sheetData>
  <mergeCells count="10">
    <mergeCell ref="A3:Y3"/>
    <mergeCell ref="Q4:S4"/>
    <mergeCell ref="T4:V4"/>
    <mergeCell ref="W4:Y4"/>
    <mergeCell ref="A25:Y25"/>
    <mergeCell ref="B4:D4"/>
    <mergeCell ref="E4:G4"/>
    <mergeCell ref="H4:J4"/>
    <mergeCell ref="K4:M4"/>
    <mergeCell ref="N4:P4"/>
  </mergeCells>
  <hyperlinks>
    <hyperlink ref="A26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4"/>
  <sheetViews>
    <sheetView showGridLines="0" view="pageLayout" workbookViewId="0" topLeftCell="A1">
      <selection activeCell="A35" sqref="A35"/>
    </sheetView>
  </sheetViews>
  <sheetFormatPr defaultColWidth="11.421875" defaultRowHeight="15"/>
  <cols>
    <col min="1" max="1" width="23.00390625" style="0" customWidth="1"/>
    <col min="2" max="2" width="7.7109375" style="0" bestFit="1" customWidth="1"/>
    <col min="3" max="3" width="8.140625" style="0" bestFit="1" customWidth="1"/>
    <col min="4" max="4" width="6.28125" style="0" customWidth="1"/>
    <col min="6" max="6" width="9.00390625" style="0" customWidth="1"/>
    <col min="7" max="7" width="4.57421875" style="0" bestFit="1" customWidth="1"/>
    <col min="8" max="8" width="7.7109375" style="0" bestFit="1" customWidth="1"/>
    <col min="9" max="9" width="5.00390625" style="0" bestFit="1" customWidth="1"/>
  </cols>
  <sheetData>
    <row r="1" spans="1:10" ht="15">
      <c r="A1" s="78" t="s">
        <v>191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78">
        <v>2019</v>
      </c>
      <c r="B2" s="7"/>
      <c r="C2" s="7"/>
      <c r="D2" s="7"/>
      <c r="E2" s="7"/>
      <c r="F2" s="7"/>
      <c r="G2" s="7"/>
      <c r="H2" s="7"/>
      <c r="I2" s="7"/>
      <c r="J2" s="7"/>
    </row>
    <row r="3" spans="1:10" s="98" customFormat="1" ht="15">
      <c r="A3" s="78"/>
      <c r="B3" s="94"/>
      <c r="C3" s="94"/>
      <c r="D3" s="94"/>
      <c r="E3" s="94"/>
      <c r="F3" s="94"/>
      <c r="G3" s="94"/>
      <c r="H3" s="94"/>
      <c r="I3" s="94"/>
      <c r="J3" s="94"/>
    </row>
    <row r="4" spans="1:10" ht="15.75" thickBot="1">
      <c r="A4" s="193"/>
      <c r="B4" s="260" t="s">
        <v>235</v>
      </c>
      <c r="C4" s="260"/>
      <c r="D4" s="260"/>
      <c r="E4" s="260"/>
      <c r="F4" s="260"/>
      <c r="G4" s="260"/>
      <c r="H4" s="260"/>
      <c r="I4" s="260"/>
      <c r="J4" s="7"/>
    </row>
    <row r="5" spans="1:10" ht="36">
      <c r="A5" s="194" t="s">
        <v>234</v>
      </c>
      <c r="B5" s="195" t="s">
        <v>189</v>
      </c>
      <c r="C5" s="195" t="s">
        <v>75</v>
      </c>
      <c r="D5" s="195" t="s">
        <v>76</v>
      </c>
      <c r="E5" s="195" t="s">
        <v>198</v>
      </c>
      <c r="F5" s="195" t="s">
        <v>194</v>
      </c>
      <c r="G5" s="195" t="s">
        <v>78</v>
      </c>
      <c r="H5" s="195" t="s">
        <v>79</v>
      </c>
      <c r="I5" s="195" t="s">
        <v>30</v>
      </c>
      <c r="J5" s="7"/>
    </row>
    <row r="6" spans="1:10" ht="15">
      <c r="A6" s="112" t="s">
        <v>50</v>
      </c>
      <c r="B6" s="82">
        <v>273</v>
      </c>
      <c r="C6" s="82">
        <v>30</v>
      </c>
      <c r="D6" s="82">
        <v>11</v>
      </c>
      <c r="E6" s="82">
        <v>39</v>
      </c>
      <c r="F6" s="82">
        <v>45</v>
      </c>
      <c r="G6" s="82">
        <v>10</v>
      </c>
      <c r="H6" s="82">
        <v>7</v>
      </c>
      <c r="I6" s="82">
        <v>415</v>
      </c>
      <c r="J6" s="7"/>
    </row>
    <row r="7" spans="1:10" ht="15">
      <c r="A7" s="80" t="s">
        <v>51</v>
      </c>
      <c r="B7" s="81">
        <v>271</v>
      </c>
      <c r="C7" s="81">
        <v>29</v>
      </c>
      <c r="D7" s="81">
        <v>11</v>
      </c>
      <c r="E7" s="81">
        <v>39</v>
      </c>
      <c r="F7" s="81">
        <v>45</v>
      </c>
      <c r="G7" s="81">
        <v>10</v>
      </c>
      <c r="H7" s="81">
        <v>7</v>
      </c>
      <c r="I7" s="82">
        <v>412</v>
      </c>
      <c r="J7" s="7"/>
    </row>
    <row r="8" spans="1:10" ht="15">
      <c r="A8" s="80" t="s">
        <v>52</v>
      </c>
      <c r="B8" s="81">
        <v>1</v>
      </c>
      <c r="C8" s="81">
        <v>1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2">
        <v>2</v>
      </c>
      <c r="J8" s="7"/>
    </row>
    <row r="9" spans="1:9" ht="15">
      <c r="A9" s="80" t="s">
        <v>53</v>
      </c>
      <c r="B9" s="81">
        <v>1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2">
        <v>1</v>
      </c>
    </row>
    <row r="10" spans="1:9" ht="15">
      <c r="A10" s="196" t="s">
        <v>54</v>
      </c>
      <c r="B10" s="197">
        <v>0</v>
      </c>
      <c r="C10" s="197">
        <v>0</v>
      </c>
      <c r="D10" s="197">
        <v>0</v>
      </c>
      <c r="E10" s="197">
        <v>0</v>
      </c>
      <c r="F10" s="197">
        <v>0</v>
      </c>
      <c r="G10" s="197">
        <v>0</v>
      </c>
      <c r="H10" s="197">
        <v>0</v>
      </c>
      <c r="I10" s="198">
        <v>0</v>
      </c>
    </row>
    <row r="11" spans="1:9" ht="15">
      <c r="A11" s="112" t="s">
        <v>224</v>
      </c>
      <c r="B11" s="82">
        <v>29</v>
      </c>
      <c r="C11" s="82">
        <v>6</v>
      </c>
      <c r="D11" s="82">
        <v>0</v>
      </c>
      <c r="E11" s="82">
        <v>4</v>
      </c>
      <c r="F11" s="82">
        <v>8</v>
      </c>
      <c r="G11" s="82">
        <v>1</v>
      </c>
      <c r="H11" s="82">
        <v>0</v>
      </c>
      <c r="I11" s="82">
        <v>48</v>
      </c>
    </row>
    <row r="12" spans="1:9" ht="15">
      <c r="A12" s="80" t="s">
        <v>56</v>
      </c>
      <c r="B12" s="81">
        <v>13</v>
      </c>
      <c r="C12" s="81">
        <v>4</v>
      </c>
      <c r="D12" s="81">
        <v>0</v>
      </c>
      <c r="E12" s="81">
        <v>2</v>
      </c>
      <c r="F12" s="81">
        <v>2</v>
      </c>
      <c r="G12" s="81">
        <v>0</v>
      </c>
      <c r="H12" s="81">
        <v>0</v>
      </c>
      <c r="I12" s="82">
        <v>21</v>
      </c>
    </row>
    <row r="13" spans="1:9" ht="15">
      <c r="A13" s="80" t="s">
        <v>60</v>
      </c>
      <c r="B13" s="81">
        <v>2</v>
      </c>
      <c r="C13" s="81">
        <v>1</v>
      </c>
      <c r="D13" s="81">
        <v>0</v>
      </c>
      <c r="E13" s="81">
        <v>0</v>
      </c>
      <c r="F13" s="81">
        <v>1</v>
      </c>
      <c r="G13" s="81">
        <v>1</v>
      </c>
      <c r="H13" s="81">
        <v>0</v>
      </c>
      <c r="I13" s="82">
        <v>5</v>
      </c>
    </row>
    <row r="14" spans="1:9" ht="15">
      <c r="A14" s="80" t="s">
        <v>225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2">
        <v>0</v>
      </c>
    </row>
    <row r="15" spans="1:9" ht="15">
      <c r="A15" s="80" t="s">
        <v>226</v>
      </c>
      <c r="B15" s="81">
        <v>2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2">
        <v>2</v>
      </c>
    </row>
    <row r="16" spans="1:9" ht="15">
      <c r="A16" s="80" t="s">
        <v>62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2">
        <v>0</v>
      </c>
    </row>
    <row r="17" spans="1:9" ht="15">
      <c r="A17" s="80" t="s">
        <v>72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2">
        <v>0</v>
      </c>
    </row>
    <row r="18" spans="1:9" ht="15">
      <c r="A18" s="80" t="s">
        <v>227</v>
      </c>
      <c r="B18" s="81">
        <v>3</v>
      </c>
      <c r="C18" s="81">
        <v>0</v>
      </c>
      <c r="D18" s="81">
        <v>0</v>
      </c>
      <c r="E18" s="81">
        <v>0</v>
      </c>
      <c r="F18" s="81">
        <v>1</v>
      </c>
      <c r="G18" s="81">
        <v>0</v>
      </c>
      <c r="H18" s="81">
        <v>0</v>
      </c>
      <c r="I18" s="82">
        <v>4</v>
      </c>
    </row>
    <row r="19" spans="1:9" ht="15">
      <c r="A19" s="80" t="s">
        <v>63</v>
      </c>
      <c r="B19" s="81">
        <v>3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2">
        <v>3</v>
      </c>
    </row>
    <row r="20" spans="1:9" ht="15">
      <c r="A20" s="80" t="s">
        <v>228</v>
      </c>
      <c r="B20" s="81">
        <v>2</v>
      </c>
      <c r="C20" s="81">
        <v>0</v>
      </c>
      <c r="D20" s="81">
        <v>0</v>
      </c>
      <c r="E20" s="81">
        <v>0</v>
      </c>
      <c r="F20" s="81">
        <v>1</v>
      </c>
      <c r="G20" s="81">
        <v>0</v>
      </c>
      <c r="H20" s="81">
        <v>0</v>
      </c>
      <c r="I20" s="82">
        <v>3</v>
      </c>
    </row>
    <row r="21" spans="1:9" ht="15">
      <c r="A21" s="80" t="s">
        <v>64</v>
      </c>
      <c r="B21" s="81">
        <v>1</v>
      </c>
      <c r="C21" s="81">
        <v>0</v>
      </c>
      <c r="D21" s="81">
        <v>0</v>
      </c>
      <c r="E21" s="81">
        <v>1</v>
      </c>
      <c r="F21" s="81">
        <v>0</v>
      </c>
      <c r="G21" s="81">
        <v>0</v>
      </c>
      <c r="H21" s="81">
        <v>0</v>
      </c>
      <c r="I21" s="82">
        <v>2</v>
      </c>
    </row>
    <row r="22" spans="1:9" ht="15">
      <c r="A22" s="80" t="s">
        <v>61</v>
      </c>
      <c r="B22" s="81">
        <v>2</v>
      </c>
      <c r="C22" s="81">
        <v>0</v>
      </c>
      <c r="D22" s="81">
        <v>0</v>
      </c>
      <c r="E22" s="81">
        <v>0</v>
      </c>
      <c r="F22" s="81">
        <v>1</v>
      </c>
      <c r="G22" s="81">
        <v>0</v>
      </c>
      <c r="H22" s="81">
        <v>0</v>
      </c>
      <c r="I22" s="82">
        <v>3</v>
      </c>
    </row>
    <row r="23" spans="1:9" ht="15">
      <c r="A23" s="80" t="s">
        <v>229</v>
      </c>
      <c r="B23" s="81">
        <v>0</v>
      </c>
      <c r="C23" s="81">
        <v>0</v>
      </c>
      <c r="D23" s="81">
        <v>0</v>
      </c>
      <c r="E23" s="81">
        <v>0</v>
      </c>
      <c r="F23" s="81">
        <v>1</v>
      </c>
      <c r="G23" s="81">
        <v>0</v>
      </c>
      <c r="H23" s="81">
        <v>0</v>
      </c>
      <c r="I23" s="82">
        <v>1</v>
      </c>
    </row>
    <row r="24" spans="1:9" ht="15">
      <c r="A24" s="80" t="s">
        <v>230</v>
      </c>
      <c r="B24" s="81">
        <v>0</v>
      </c>
      <c r="C24" s="81">
        <v>1</v>
      </c>
      <c r="D24" s="81">
        <v>0</v>
      </c>
      <c r="E24" s="81">
        <v>0</v>
      </c>
      <c r="F24" s="81">
        <v>1</v>
      </c>
      <c r="G24" s="81">
        <v>0</v>
      </c>
      <c r="H24" s="81">
        <v>0</v>
      </c>
      <c r="I24" s="82">
        <v>2</v>
      </c>
    </row>
    <row r="25" spans="1:9" ht="15">
      <c r="A25" s="80" t="s">
        <v>231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2">
        <v>0</v>
      </c>
    </row>
    <row r="26" spans="1:9" ht="15">
      <c r="A26" s="80" t="s">
        <v>71</v>
      </c>
      <c r="B26" s="81">
        <v>1</v>
      </c>
      <c r="C26" s="81">
        <v>0</v>
      </c>
      <c r="D26" s="81">
        <v>0</v>
      </c>
      <c r="E26" s="81">
        <v>1</v>
      </c>
      <c r="F26" s="81">
        <v>0</v>
      </c>
      <c r="G26" s="81">
        <v>0</v>
      </c>
      <c r="H26" s="81">
        <v>0</v>
      </c>
      <c r="I26" s="82">
        <v>2</v>
      </c>
    </row>
    <row r="27" spans="1:9" ht="15">
      <c r="A27" s="80" t="s">
        <v>232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2">
        <v>0</v>
      </c>
    </row>
    <row r="28" spans="1:9" ht="15">
      <c r="A28" s="80" t="s">
        <v>233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2">
        <v>0</v>
      </c>
    </row>
    <row r="29" spans="1:9" ht="15">
      <c r="A29" s="199" t="s">
        <v>73</v>
      </c>
      <c r="B29" s="200">
        <v>329</v>
      </c>
      <c r="C29" s="200">
        <v>23</v>
      </c>
      <c r="D29" s="200">
        <v>14</v>
      </c>
      <c r="E29" s="200">
        <v>50</v>
      </c>
      <c r="F29" s="200">
        <v>97</v>
      </c>
      <c r="G29" s="200">
        <v>8</v>
      </c>
      <c r="H29" s="200">
        <v>1</v>
      </c>
      <c r="I29" s="200">
        <v>522</v>
      </c>
    </row>
    <row r="30" spans="1:9" ht="15">
      <c r="A30" s="196" t="s">
        <v>190</v>
      </c>
      <c r="B30" s="197">
        <v>3</v>
      </c>
      <c r="C30" s="197">
        <v>0</v>
      </c>
      <c r="D30" s="197">
        <v>0</v>
      </c>
      <c r="E30" s="197">
        <v>0</v>
      </c>
      <c r="F30" s="197">
        <v>1</v>
      </c>
      <c r="G30" s="197">
        <v>0</v>
      </c>
      <c r="H30" s="197">
        <v>0</v>
      </c>
      <c r="I30" s="198">
        <v>4</v>
      </c>
    </row>
    <row r="31" spans="1:9" ht="15.75" customHeight="1" thickBot="1">
      <c r="A31" s="182" t="s">
        <v>30</v>
      </c>
      <c r="B31" s="183">
        <v>634</v>
      </c>
      <c r="C31" s="183">
        <v>59</v>
      </c>
      <c r="D31" s="183">
        <v>25</v>
      </c>
      <c r="E31" s="183">
        <v>93</v>
      </c>
      <c r="F31" s="183">
        <v>151</v>
      </c>
      <c r="G31" s="183">
        <v>19</v>
      </c>
      <c r="H31" s="183">
        <v>8</v>
      </c>
      <c r="I31" s="183">
        <v>989</v>
      </c>
    </row>
    <row r="32" spans="1:10" ht="15">
      <c r="A32" s="259" t="s">
        <v>168</v>
      </c>
      <c r="B32" s="259"/>
      <c r="C32" s="259"/>
      <c r="D32" s="259"/>
      <c r="E32" s="259"/>
      <c r="F32" s="259"/>
      <c r="G32" s="259"/>
      <c r="H32" s="259"/>
      <c r="I32" s="259"/>
      <c r="J32" s="7"/>
    </row>
    <row r="33" ht="15">
      <c r="A33" s="61" t="s">
        <v>133</v>
      </c>
    </row>
    <row r="34" ht="15">
      <c r="A34" s="79" t="s">
        <v>220</v>
      </c>
    </row>
  </sheetData>
  <mergeCells count="2">
    <mergeCell ref="A32:I32"/>
    <mergeCell ref="B4:I4"/>
  </mergeCells>
  <hyperlinks>
    <hyperlink ref="A33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view="pageLayout" workbookViewId="0" topLeftCell="A1"/>
  </sheetViews>
  <sheetFormatPr defaultColWidth="11.421875" defaultRowHeight="15"/>
  <cols>
    <col min="1" max="4" width="11.421875" style="7" customWidth="1"/>
    <col min="5" max="5" width="10.7109375" style="7" customWidth="1"/>
    <col min="6" max="7" width="11.421875" style="7" customWidth="1"/>
    <col min="8" max="8" width="8.00390625" style="7" customWidth="1"/>
    <col min="9" max="16384" width="11.421875" style="7" customWidth="1"/>
  </cols>
  <sheetData>
    <row r="1" spans="1:8" ht="15">
      <c r="A1" s="2" t="s">
        <v>4</v>
      </c>
      <c r="B1" s="2" t="s">
        <v>8</v>
      </c>
      <c r="C1" s="2"/>
      <c r="D1" s="2"/>
      <c r="H1" s="14"/>
    </row>
    <row r="2" spans="1:4" s="12" customFormat="1" ht="15">
      <c r="A2" s="5" t="s">
        <v>9</v>
      </c>
      <c r="B2" s="5" t="s">
        <v>10</v>
      </c>
      <c r="C2" s="5"/>
      <c r="D2" s="5"/>
    </row>
    <row r="3" ht="15">
      <c r="A3" s="12" t="s">
        <v>258</v>
      </c>
    </row>
    <row r="4" spans="1:5" ht="15">
      <c r="A4" s="114"/>
      <c r="B4" s="100"/>
      <c r="C4" s="100"/>
      <c r="D4" s="100"/>
      <c r="E4" s="100"/>
    </row>
    <row r="5" spans="1:5" ht="15">
      <c r="A5" s="117"/>
      <c r="B5" s="248" t="s">
        <v>25</v>
      </c>
      <c r="C5" s="249"/>
      <c r="D5" s="250" t="s">
        <v>24</v>
      </c>
      <c r="E5" s="250"/>
    </row>
    <row r="6" spans="1:5" ht="27.75" customHeight="1" thickBot="1">
      <c r="A6" s="118" t="s">
        <v>23</v>
      </c>
      <c r="B6" s="121" t="s">
        <v>5</v>
      </c>
      <c r="C6" s="124" t="s">
        <v>22</v>
      </c>
      <c r="D6" s="115" t="s">
        <v>7</v>
      </c>
      <c r="E6" s="116" t="s">
        <v>21</v>
      </c>
    </row>
    <row r="7" spans="1:5" ht="15">
      <c r="A7" s="119">
        <v>2000</v>
      </c>
      <c r="B7" s="122">
        <v>2025</v>
      </c>
      <c r="C7" s="125">
        <v>256</v>
      </c>
      <c r="D7" s="10">
        <v>1578</v>
      </c>
      <c r="E7" s="10">
        <v>15</v>
      </c>
    </row>
    <row r="8" spans="1:5" ht="15">
      <c r="A8" s="119">
        <v>2001</v>
      </c>
      <c r="B8" s="122">
        <v>2497</v>
      </c>
      <c r="C8" s="125">
        <v>524</v>
      </c>
      <c r="D8" s="10">
        <v>2509</v>
      </c>
      <c r="E8" s="10">
        <v>20</v>
      </c>
    </row>
    <row r="9" spans="1:5" ht="15">
      <c r="A9" s="119">
        <v>2002</v>
      </c>
      <c r="B9" s="122">
        <v>2822</v>
      </c>
      <c r="C9" s="125">
        <v>687</v>
      </c>
      <c r="D9" s="10">
        <v>2739</v>
      </c>
      <c r="E9" s="10">
        <v>15</v>
      </c>
    </row>
    <row r="10" spans="1:5" ht="15">
      <c r="A10" s="119">
        <v>2003</v>
      </c>
      <c r="B10" s="122">
        <v>3340</v>
      </c>
      <c r="C10" s="125">
        <v>592</v>
      </c>
      <c r="D10" s="10">
        <v>3298</v>
      </c>
      <c r="E10" s="10">
        <v>3</v>
      </c>
    </row>
    <row r="11" spans="1:5" ht="15">
      <c r="A11" s="119">
        <v>2004</v>
      </c>
      <c r="B11" s="122">
        <v>3041</v>
      </c>
      <c r="C11" s="125">
        <v>535</v>
      </c>
      <c r="D11" s="10">
        <v>3018</v>
      </c>
      <c r="E11" s="10">
        <v>32</v>
      </c>
    </row>
    <row r="12" spans="1:5" ht="15">
      <c r="A12" s="119">
        <v>2005</v>
      </c>
      <c r="B12" s="122">
        <v>3181</v>
      </c>
      <c r="C12" s="125">
        <v>510</v>
      </c>
      <c r="D12" s="10">
        <v>3019</v>
      </c>
      <c r="E12" s="10">
        <v>94</v>
      </c>
    </row>
    <row r="13" spans="1:5" ht="15">
      <c r="A13" s="119">
        <v>2006</v>
      </c>
      <c r="B13" s="122">
        <v>3349</v>
      </c>
      <c r="C13" s="125">
        <v>100</v>
      </c>
      <c r="D13" s="10">
        <v>3652</v>
      </c>
      <c r="E13" s="10">
        <v>20</v>
      </c>
    </row>
    <row r="14" spans="1:5" ht="15">
      <c r="A14" s="119">
        <v>2007</v>
      </c>
      <c r="B14" s="122">
        <v>3169</v>
      </c>
      <c r="C14" s="125">
        <v>31</v>
      </c>
      <c r="D14" s="10">
        <v>3131</v>
      </c>
      <c r="E14" s="10">
        <v>7</v>
      </c>
    </row>
    <row r="15" spans="1:5" ht="15">
      <c r="A15" s="119">
        <v>2008</v>
      </c>
      <c r="B15" s="122">
        <v>3082</v>
      </c>
      <c r="C15" s="125">
        <v>137</v>
      </c>
      <c r="D15" s="10">
        <v>2901</v>
      </c>
      <c r="E15" s="10">
        <v>10</v>
      </c>
    </row>
    <row r="16" spans="1:5" ht="15">
      <c r="A16" s="119">
        <v>2009</v>
      </c>
      <c r="B16" s="122">
        <v>2828</v>
      </c>
      <c r="C16" s="125">
        <v>95</v>
      </c>
      <c r="D16" s="10">
        <v>2564</v>
      </c>
      <c r="E16" s="10">
        <v>147</v>
      </c>
    </row>
    <row r="17" spans="1:5" ht="15">
      <c r="A17" s="119">
        <v>2010</v>
      </c>
      <c r="B17" s="122">
        <v>3260</v>
      </c>
      <c r="C17" s="125">
        <v>73</v>
      </c>
      <c r="D17" s="10">
        <v>2553</v>
      </c>
      <c r="E17" s="10">
        <v>253</v>
      </c>
    </row>
    <row r="18" spans="1:5" ht="15">
      <c r="A18" s="119">
        <v>2011</v>
      </c>
      <c r="B18" s="122">
        <v>2726</v>
      </c>
      <c r="C18" s="125">
        <v>117</v>
      </c>
      <c r="D18" s="9">
        <v>2425</v>
      </c>
      <c r="E18" s="9">
        <v>378</v>
      </c>
    </row>
    <row r="19" spans="1:5" ht="15">
      <c r="A19" s="119">
        <v>2012</v>
      </c>
      <c r="B19" s="122">
        <v>2827</v>
      </c>
      <c r="C19" s="125">
        <v>133</v>
      </c>
      <c r="D19" s="9">
        <v>2277</v>
      </c>
      <c r="E19" s="9">
        <v>563</v>
      </c>
    </row>
    <row r="20" spans="1:5" ht="15">
      <c r="A20" s="119">
        <v>2013</v>
      </c>
      <c r="B20" s="122">
        <v>2575</v>
      </c>
      <c r="C20" s="125">
        <v>159</v>
      </c>
      <c r="D20" s="9">
        <v>2453</v>
      </c>
      <c r="E20" s="9">
        <v>510</v>
      </c>
    </row>
    <row r="21" spans="1:5" ht="15">
      <c r="A21" s="120">
        <v>2014</v>
      </c>
      <c r="B21" s="123">
        <v>2625</v>
      </c>
      <c r="C21" s="126">
        <v>172</v>
      </c>
      <c r="D21" s="19">
        <v>2403</v>
      </c>
      <c r="E21" s="19">
        <v>377</v>
      </c>
    </row>
    <row r="22" spans="1:5" s="17" customFormat="1" ht="15">
      <c r="A22" s="119">
        <v>2015</v>
      </c>
      <c r="B22" s="122">
        <v>2619</v>
      </c>
      <c r="C22" s="125">
        <v>169</v>
      </c>
      <c r="D22" s="99">
        <v>2428</v>
      </c>
      <c r="E22" s="19">
        <v>260</v>
      </c>
    </row>
    <row r="23" spans="1:5" s="85" customFormat="1" ht="15">
      <c r="A23" s="120">
        <v>2016</v>
      </c>
      <c r="B23" s="123">
        <f>377+2382</f>
        <v>2759</v>
      </c>
      <c r="C23" s="126">
        <v>110</v>
      </c>
      <c r="D23" s="99">
        <f>95+2274</f>
        <v>2369</v>
      </c>
      <c r="E23" s="19">
        <v>350</v>
      </c>
    </row>
    <row r="24" spans="1:5" s="204" customFormat="1" ht="15">
      <c r="A24" s="120">
        <v>2017</v>
      </c>
      <c r="B24" s="123">
        <v>2871</v>
      </c>
      <c r="C24" s="126">
        <v>115</v>
      </c>
      <c r="D24" s="19">
        <v>2388</v>
      </c>
      <c r="E24" s="19">
        <v>388</v>
      </c>
    </row>
    <row r="25" spans="1:5" s="230" customFormat="1" ht="13.5" thickBot="1">
      <c r="A25" s="118">
        <v>2018</v>
      </c>
      <c r="B25" s="121">
        <v>3088</v>
      </c>
      <c r="C25" s="115">
        <v>110</v>
      </c>
      <c r="D25" s="121">
        <v>2460</v>
      </c>
      <c r="E25" s="115">
        <v>483</v>
      </c>
    </row>
    <row r="26" ht="15">
      <c r="A26" s="40" t="s">
        <v>257</v>
      </c>
    </row>
    <row r="27" ht="15">
      <c r="A27" s="61" t="s">
        <v>133</v>
      </c>
    </row>
    <row r="30" ht="15">
      <c r="G30" s="54"/>
    </row>
    <row r="31" ht="15">
      <c r="G31" s="54"/>
    </row>
    <row r="32" ht="15">
      <c r="G32" s="54"/>
    </row>
    <row r="33" ht="15">
      <c r="G33" s="54"/>
    </row>
    <row r="34" ht="15">
      <c r="G34" s="54"/>
    </row>
    <row r="35" ht="15">
      <c r="G35" s="54"/>
    </row>
    <row r="36" ht="15">
      <c r="G36" s="54"/>
    </row>
    <row r="37" ht="15">
      <c r="G37" s="54"/>
    </row>
    <row r="38" ht="15">
      <c r="G38" s="54"/>
    </row>
    <row r="39" ht="15">
      <c r="G39" s="54"/>
    </row>
    <row r="40" ht="15">
      <c r="G40" s="54"/>
    </row>
    <row r="41" ht="15">
      <c r="G41" s="54"/>
    </row>
    <row r="42" ht="15">
      <c r="G42" s="54"/>
    </row>
    <row r="43" ht="15">
      <c r="G43" s="54"/>
    </row>
    <row r="44" ht="15">
      <c r="G44" s="54"/>
    </row>
    <row r="45" ht="15">
      <c r="G45" s="54"/>
    </row>
    <row r="46" ht="15">
      <c r="G46" s="54"/>
    </row>
    <row r="47" ht="15">
      <c r="G47" s="54"/>
    </row>
    <row r="48" ht="15">
      <c r="G48" s="54"/>
    </row>
    <row r="49" ht="15">
      <c r="G49" s="54"/>
    </row>
  </sheetData>
  <mergeCells count="2">
    <mergeCell ref="B5:C5"/>
    <mergeCell ref="D5:E5"/>
  </mergeCells>
  <hyperlinks>
    <hyperlink ref="A27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view="pageLayout" workbookViewId="0" topLeftCell="A19">
      <selection activeCell="A37" sqref="A37:A38"/>
    </sheetView>
  </sheetViews>
  <sheetFormatPr defaultColWidth="11.421875" defaultRowHeight="15"/>
  <cols>
    <col min="1" max="1" width="13.28125" style="7" customWidth="1"/>
    <col min="2" max="3" width="13.57421875" style="7" customWidth="1"/>
    <col min="4" max="4" width="15.00390625" style="7" bestFit="1" customWidth="1"/>
    <col min="5" max="6" width="13.57421875" style="7" customWidth="1"/>
    <col min="7" max="16384" width="11.421875" style="7" customWidth="1"/>
  </cols>
  <sheetData>
    <row r="1" spans="1:2" s="2" customFormat="1" ht="15">
      <c r="A1" s="2" t="s">
        <v>11</v>
      </c>
      <c r="B1" s="2" t="s">
        <v>12</v>
      </c>
    </row>
    <row r="2" spans="1:7" ht="15">
      <c r="A2" s="13" t="s">
        <v>259</v>
      </c>
      <c r="B2" s="10"/>
      <c r="C2" s="10"/>
      <c r="D2" s="10"/>
      <c r="E2" s="10"/>
      <c r="F2" s="10"/>
      <c r="G2" s="10"/>
    </row>
    <row r="3" spans="1:7" ht="15">
      <c r="A3" s="13"/>
      <c r="B3" s="10"/>
      <c r="C3" s="10"/>
      <c r="D3" s="10"/>
      <c r="E3" s="10"/>
      <c r="F3" s="10"/>
      <c r="G3" s="10"/>
    </row>
    <row r="4" spans="1:7" ht="15">
      <c r="A4" s="13"/>
      <c r="B4" s="10"/>
      <c r="C4" s="10"/>
      <c r="D4" s="10"/>
      <c r="E4" s="10"/>
      <c r="F4" s="10"/>
      <c r="G4" s="10"/>
    </row>
    <row r="5" spans="1:7" ht="15">
      <c r="A5" s="13"/>
      <c r="B5" s="10"/>
      <c r="C5" s="10"/>
      <c r="D5" s="10"/>
      <c r="E5" s="10"/>
      <c r="F5" s="10"/>
      <c r="G5" s="10"/>
    </row>
    <row r="6" spans="1:7" ht="15">
      <c r="A6" s="13"/>
      <c r="B6" s="10"/>
      <c r="C6" s="10"/>
      <c r="D6" s="10"/>
      <c r="E6" s="10"/>
      <c r="F6" s="10"/>
      <c r="G6" s="10"/>
    </row>
    <row r="7" spans="1:7" ht="15">
      <c r="A7" s="13"/>
      <c r="B7" s="10"/>
      <c r="C7" s="10"/>
      <c r="D7" s="10"/>
      <c r="E7" s="10"/>
      <c r="F7" s="10"/>
      <c r="G7" s="10"/>
    </row>
    <row r="8" spans="1:7" ht="15">
      <c r="A8" s="13"/>
      <c r="B8" s="10"/>
      <c r="C8" s="10"/>
      <c r="D8" s="10"/>
      <c r="E8" s="10"/>
      <c r="F8" s="10"/>
      <c r="G8" s="10"/>
    </row>
    <row r="9" spans="1:7" ht="15">
      <c r="A9" s="13"/>
      <c r="B9" s="10"/>
      <c r="C9" s="10"/>
      <c r="D9" s="10"/>
      <c r="E9" s="10"/>
      <c r="F9" s="10"/>
      <c r="G9" s="10"/>
    </row>
    <row r="10" spans="1:7" ht="15">
      <c r="A10" s="13"/>
      <c r="B10" s="10"/>
      <c r="C10" s="10"/>
      <c r="D10" s="10"/>
      <c r="E10" s="10"/>
      <c r="F10" s="10"/>
      <c r="G10" s="10"/>
    </row>
    <row r="11" spans="1:7" ht="15">
      <c r="A11" s="13"/>
      <c r="B11" s="10"/>
      <c r="C11" s="10"/>
      <c r="D11" s="10"/>
      <c r="E11" s="10"/>
      <c r="F11" s="10"/>
      <c r="G11" s="10"/>
    </row>
    <row r="12" spans="1:7" ht="15">
      <c r="A12" s="13"/>
      <c r="B12" s="10"/>
      <c r="C12" s="10"/>
      <c r="D12" s="10"/>
      <c r="E12" s="10"/>
      <c r="F12" s="10"/>
      <c r="G12" s="10"/>
    </row>
    <row r="13" spans="1:7" ht="15">
      <c r="A13" s="13"/>
      <c r="B13" s="10"/>
      <c r="C13" s="10"/>
      <c r="D13" s="10"/>
      <c r="E13" s="10"/>
      <c r="F13" s="10"/>
      <c r="G13" s="10"/>
    </row>
    <row r="14" spans="1:7" ht="15">
      <c r="A14" s="13"/>
      <c r="B14" s="10"/>
      <c r="C14" s="10"/>
      <c r="D14" s="10"/>
      <c r="E14" s="10"/>
      <c r="F14" s="10"/>
      <c r="G14" s="10"/>
    </row>
    <row r="15" spans="1:7" ht="15">
      <c r="A15" s="13"/>
      <c r="B15" s="10"/>
      <c r="C15" s="10"/>
      <c r="D15" s="10"/>
      <c r="E15" s="10"/>
      <c r="F15" s="10"/>
      <c r="G15" s="10"/>
    </row>
    <row r="16" spans="1:7" ht="15">
      <c r="A16" s="13"/>
      <c r="B16" s="10"/>
      <c r="C16" s="10"/>
      <c r="D16" s="10"/>
      <c r="E16" s="10"/>
      <c r="F16" s="10"/>
      <c r="G16" s="10"/>
    </row>
    <row r="17" spans="1:7" ht="15">
      <c r="A17" s="13"/>
      <c r="B17" s="10"/>
      <c r="C17" s="10"/>
      <c r="D17" s="10"/>
      <c r="E17" s="10"/>
      <c r="F17" s="10"/>
      <c r="G17" s="10"/>
    </row>
    <row r="18" spans="1:7" ht="15">
      <c r="A18" s="13"/>
      <c r="B18" s="10"/>
      <c r="C18" s="10"/>
      <c r="D18" s="10"/>
      <c r="E18" s="10"/>
      <c r="F18" s="10"/>
      <c r="G18" s="10"/>
    </row>
    <row r="19" spans="1:7" ht="15">
      <c r="A19" s="13"/>
      <c r="B19" s="10"/>
      <c r="C19" s="10"/>
      <c r="D19" s="10"/>
      <c r="E19" s="10"/>
      <c r="F19" s="10"/>
      <c r="G19" s="10"/>
    </row>
    <row r="20" spans="1:7" ht="15">
      <c r="A20" s="13"/>
      <c r="B20" s="10"/>
      <c r="C20" s="10"/>
      <c r="D20" s="10"/>
      <c r="E20" s="10"/>
      <c r="F20" s="10"/>
      <c r="G20" s="10"/>
    </row>
    <row r="21" spans="1:7" ht="15">
      <c r="A21" s="21"/>
      <c r="B21" s="9"/>
      <c r="C21" s="9"/>
      <c r="D21" s="9"/>
      <c r="E21" s="9"/>
      <c r="F21" s="9"/>
      <c r="G21" s="10"/>
    </row>
    <row r="22" spans="1:7" ht="13.5" thickBot="1">
      <c r="A22" s="127" t="s">
        <v>23</v>
      </c>
      <c r="B22" s="127" t="s">
        <v>29</v>
      </c>
      <c r="C22" s="127" t="s">
        <v>7</v>
      </c>
      <c r="D22" s="127" t="s">
        <v>28</v>
      </c>
      <c r="E22" s="127" t="s">
        <v>27</v>
      </c>
      <c r="F22" s="127" t="s">
        <v>26</v>
      </c>
      <c r="G22" s="10"/>
    </row>
    <row r="23" spans="1:7" ht="15">
      <c r="A23" s="27">
        <v>2006</v>
      </c>
      <c r="B23" s="26">
        <v>3349</v>
      </c>
      <c r="C23" s="26">
        <v>3652</v>
      </c>
      <c r="D23" s="28">
        <f aca="true" t="shared" si="0" ref="D23:D32">B23-C23</f>
        <v>-303</v>
      </c>
      <c r="E23" s="26">
        <v>2554</v>
      </c>
      <c r="F23" s="26">
        <f aca="true" t="shared" si="1" ref="F23:F32">B23+C23+E23</f>
        <v>9555</v>
      </c>
      <c r="G23" s="10"/>
    </row>
    <row r="24" spans="1:7" ht="15">
      <c r="A24" s="27">
        <v>2007</v>
      </c>
      <c r="B24" s="26">
        <v>3169</v>
      </c>
      <c r="C24" s="26">
        <v>3131</v>
      </c>
      <c r="D24" s="26">
        <f t="shared" si="0"/>
        <v>38</v>
      </c>
      <c r="E24" s="26">
        <v>2118</v>
      </c>
      <c r="F24" s="26">
        <f t="shared" si="1"/>
        <v>8418</v>
      </c>
      <c r="G24" s="10"/>
    </row>
    <row r="25" spans="1:7" ht="15">
      <c r="A25" s="27">
        <v>2008</v>
      </c>
      <c r="B25" s="26">
        <v>3082</v>
      </c>
      <c r="C25" s="26">
        <v>2901</v>
      </c>
      <c r="D25" s="26">
        <f t="shared" si="0"/>
        <v>181</v>
      </c>
      <c r="E25" s="26">
        <v>1862</v>
      </c>
      <c r="F25" s="26">
        <f t="shared" si="1"/>
        <v>7845</v>
      </c>
      <c r="G25" s="10"/>
    </row>
    <row r="26" spans="1:7" ht="15">
      <c r="A26" s="27">
        <v>2009</v>
      </c>
      <c r="B26" s="26">
        <v>3062</v>
      </c>
      <c r="C26" s="26">
        <v>2530</v>
      </c>
      <c r="D26" s="26">
        <f t="shared" si="0"/>
        <v>532</v>
      </c>
      <c r="E26" s="26">
        <v>2091</v>
      </c>
      <c r="F26" s="26">
        <f t="shared" si="1"/>
        <v>7683</v>
      </c>
      <c r="G26" s="10"/>
    </row>
    <row r="27" spans="1:7" ht="15">
      <c r="A27" s="22">
        <v>2010</v>
      </c>
      <c r="B27" s="24">
        <v>2275</v>
      </c>
      <c r="C27" s="24">
        <v>2300</v>
      </c>
      <c r="D27" s="25">
        <f t="shared" si="0"/>
        <v>-25</v>
      </c>
      <c r="E27" s="24">
        <v>1668</v>
      </c>
      <c r="F27" s="24">
        <f t="shared" si="1"/>
        <v>6243</v>
      </c>
      <c r="G27" s="10"/>
    </row>
    <row r="28" spans="1:7" ht="15">
      <c r="A28" s="22">
        <v>2011</v>
      </c>
      <c r="B28" s="19">
        <v>2806</v>
      </c>
      <c r="C28" s="19">
        <v>2919</v>
      </c>
      <c r="D28" s="23">
        <f t="shared" si="0"/>
        <v>-113</v>
      </c>
      <c r="E28" s="19">
        <v>2024</v>
      </c>
      <c r="F28" s="19">
        <f t="shared" si="1"/>
        <v>7749</v>
      </c>
      <c r="G28" s="10"/>
    </row>
    <row r="29" spans="1:7" s="21" customFormat="1" ht="15" customHeight="1">
      <c r="A29" s="22">
        <v>2012</v>
      </c>
      <c r="B29" s="19">
        <v>2827</v>
      </c>
      <c r="C29" s="19">
        <v>2410</v>
      </c>
      <c r="D29" s="19">
        <f t="shared" si="0"/>
        <v>417</v>
      </c>
      <c r="E29" s="19">
        <v>2132</v>
      </c>
      <c r="F29" s="19">
        <f t="shared" si="1"/>
        <v>7369</v>
      </c>
      <c r="G29" s="9"/>
    </row>
    <row r="30" spans="1:7" ht="15">
      <c r="A30" s="20">
        <v>2013</v>
      </c>
      <c r="B30" s="18">
        <v>2575</v>
      </c>
      <c r="C30" s="18">
        <v>2453</v>
      </c>
      <c r="D30" s="19">
        <f t="shared" si="0"/>
        <v>122</v>
      </c>
      <c r="E30" s="18">
        <v>2356</v>
      </c>
      <c r="F30" s="18">
        <f t="shared" si="1"/>
        <v>7384</v>
      </c>
      <c r="G30" s="10"/>
    </row>
    <row r="31" spans="1:7" ht="15">
      <c r="A31" s="20">
        <v>2014</v>
      </c>
      <c r="B31" s="18">
        <v>2625</v>
      </c>
      <c r="C31" s="18">
        <v>2403</v>
      </c>
      <c r="D31" s="19">
        <f t="shared" si="0"/>
        <v>222</v>
      </c>
      <c r="E31" s="18">
        <v>2355</v>
      </c>
      <c r="F31" s="18">
        <f t="shared" si="1"/>
        <v>7383</v>
      </c>
      <c r="G31" s="10"/>
    </row>
    <row r="32" spans="1:7" ht="15">
      <c r="A32" s="20">
        <v>2015</v>
      </c>
      <c r="B32" s="18">
        <v>2619</v>
      </c>
      <c r="C32" s="18">
        <v>2428</v>
      </c>
      <c r="D32" s="19">
        <f t="shared" si="0"/>
        <v>191</v>
      </c>
      <c r="E32" s="18">
        <v>2125</v>
      </c>
      <c r="F32" s="18">
        <f t="shared" si="1"/>
        <v>7172</v>
      </c>
      <c r="G32" s="10"/>
    </row>
    <row r="33" spans="1:7" s="85" customFormat="1" ht="15">
      <c r="A33" s="20">
        <v>2016</v>
      </c>
      <c r="B33" s="18">
        <f>377+2382</f>
        <v>2759</v>
      </c>
      <c r="C33" s="18">
        <f>95+2274</f>
        <v>2369</v>
      </c>
      <c r="D33" s="19">
        <f>B33-C33</f>
        <v>390</v>
      </c>
      <c r="E33" s="18">
        <v>2132</v>
      </c>
      <c r="F33" s="18">
        <f>B33+C33+E33</f>
        <v>7260</v>
      </c>
      <c r="G33" s="84"/>
    </row>
    <row r="34" spans="1:7" s="204" customFormat="1" ht="15">
      <c r="A34" s="20">
        <v>2017</v>
      </c>
      <c r="B34" s="18">
        <v>2871</v>
      </c>
      <c r="C34" s="18">
        <v>2388</v>
      </c>
      <c r="D34" s="19">
        <f>B34-C34</f>
        <v>483</v>
      </c>
      <c r="E34" s="18">
        <v>2272</v>
      </c>
      <c r="F34" s="18">
        <f>B34+C34+E34</f>
        <v>7531</v>
      </c>
      <c r="G34" s="93"/>
    </row>
    <row r="35" spans="1:7" s="230" customFormat="1" ht="13.5" thickBot="1">
      <c r="A35" s="128">
        <v>2018</v>
      </c>
      <c r="B35" s="129">
        <v>3088</v>
      </c>
      <c r="C35" s="129">
        <v>2460</v>
      </c>
      <c r="D35" s="115">
        <f>B35-C35</f>
        <v>628</v>
      </c>
      <c r="E35" s="129">
        <v>2411</v>
      </c>
      <c r="F35" s="129">
        <f>B35+C35+E35</f>
        <v>7959</v>
      </c>
      <c r="G35" s="93"/>
    </row>
    <row r="36" ht="15">
      <c r="A36" s="40" t="s">
        <v>257</v>
      </c>
    </row>
    <row r="37" ht="15">
      <c r="A37" s="61" t="s">
        <v>133</v>
      </c>
    </row>
    <row r="40" spans="5:6" ht="15">
      <c r="E40" s="16"/>
      <c r="F40" s="15"/>
    </row>
  </sheetData>
  <hyperlinks>
    <hyperlink ref="A37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Layout" workbookViewId="0" topLeftCell="A22">
      <selection activeCell="A31" sqref="A31"/>
    </sheetView>
  </sheetViews>
  <sheetFormatPr defaultColWidth="11.421875" defaultRowHeight="15"/>
  <cols>
    <col min="1" max="1" width="15.140625" style="7" customWidth="1"/>
    <col min="2" max="2" width="4.28125" style="29" bestFit="1" customWidth="1"/>
    <col min="3" max="3" width="4.00390625" style="29" bestFit="1" customWidth="1"/>
    <col min="4" max="4" width="4.7109375" style="29" bestFit="1" customWidth="1"/>
    <col min="5" max="5" width="4.421875" style="29" bestFit="1" customWidth="1"/>
    <col min="6" max="6" width="5.140625" style="29" bestFit="1" customWidth="1"/>
    <col min="7" max="7" width="4.28125" style="29" bestFit="1" customWidth="1"/>
    <col min="8" max="8" width="4.140625" style="29" bestFit="1" customWidth="1"/>
    <col min="9" max="9" width="4.57421875" style="29" bestFit="1" customWidth="1"/>
    <col min="10" max="10" width="4.140625" style="29" bestFit="1" customWidth="1"/>
    <col min="11" max="11" width="4.421875" style="29" bestFit="1" customWidth="1"/>
    <col min="12" max="12" width="4.57421875" style="29" bestFit="1" customWidth="1"/>
    <col min="13" max="13" width="4.28125" style="29" bestFit="1" customWidth="1"/>
    <col min="14" max="14" width="6.421875" style="29" bestFit="1" customWidth="1"/>
    <col min="15" max="15" width="11.421875" style="29" customWidth="1"/>
    <col min="16" max="16384" width="11.421875" style="7" customWidth="1"/>
  </cols>
  <sheetData>
    <row r="1" spans="1:2" s="2" customFormat="1" ht="15">
      <c r="A1" s="2" t="s">
        <v>13</v>
      </c>
      <c r="B1" s="2" t="s">
        <v>134</v>
      </c>
    </row>
    <row r="2" s="2" customFormat="1" ht="15">
      <c r="A2" s="68">
        <v>2018</v>
      </c>
    </row>
    <row r="3" ht="15.75" customHeight="1">
      <c r="A3" s="33"/>
    </row>
    <row r="4" ht="15.75" customHeight="1">
      <c r="A4" s="33"/>
    </row>
    <row r="5" ht="15.75" customHeight="1">
      <c r="A5" s="33"/>
    </row>
    <row r="6" ht="15.75" customHeight="1">
      <c r="A6" s="33"/>
    </row>
    <row r="7" ht="15.75" customHeight="1">
      <c r="A7" s="33"/>
    </row>
    <row r="8" ht="15.75" customHeight="1">
      <c r="A8" s="33"/>
    </row>
    <row r="9" ht="15.75" customHeight="1">
      <c r="A9" s="33"/>
    </row>
    <row r="10" ht="15.75" customHeight="1">
      <c r="A10" s="33"/>
    </row>
    <row r="11" ht="15.75" customHeight="1">
      <c r="A11" s="33"/>
    </row>
    <row r="12" ht="15.75" customHeight="1">
      <c r="A12" s="33"/>
    </row>
    <row r="13" ht="15.75" customHeight="1">
      <c r="A13" s="33"/>
    </row>
    <row r="14" ht="15.75" customHeight="1">
      <c r="A14" s="33"/>
    </row>
    <row r="15" ht="15.75" customHeight="1">
      <c r="A15" s="33"/>
    </row>
    <row r="16" ht="15.75" customHeight="1">
      <c r="A16" s="33"/>
    </row>
    <row r="17" ht="15.75" customHeight="1">
      <c r="A17" s="33"/>
    </row>
    <row r="18" ht="15.75" customHeight="1">
      <c r="A18" s="33"/>
    </row>
    <row r="19" ht="15.75" customHeight="1">
      <c r="A19" s="33"/>
    </row>
    <row r="20" ht="15.75" customHeight="1">
      <c r="A20" s="33"/>
    </row>
    <row r="21" ht="15.75" customHeight="1">
      <c r="A21" s="33"/>
    </row>
    <row r="22" ht="15.75" customHeight="1">
      <c r="A22" s="33"/>
    </row>
    <row r="23" ht="15.75" customHeight="1">
      <c r="A23" s="33"/>
    </row>
    <row r="25" spans="1:14" ht="13.5" thickBot="1">
      <c r="A25" s="130" t="s">
        <v>45</v>
      </c>
      <c r="B25" s="131" t="s">
        <v>44</v>
      </c>
      <c r="C25" s="131" t="s">
        <v>43</v>
      </c>
      <c r="D25" s="131" t="s">
        <v>42</v>
      </c>
      <c r="E25" s="131" t="s">
        <v>41</v>
      </c>
      <c r="F25" s="131" t="s">
        <v>40</v>
      </c>
      <c r="G25" s="131" t="s">
        <v>39</v>
      </c>
      <c r="H25" s="131" t="s">
        <v>38</v>
      </c>
      <c r="I25" s="131" t="s">
        <v>37</v>
      </c>
      <c r="J25" s="131" t="s">
        <v>36</v>
      </c>
      <c r="K25" s="131" t="s">
        <v>35</v>
      </c>
      <c r="L25" s="131" t="s">
        <v>34</v>
      </c>
      <c r="M25" s="131" t="s">
        <v>33</v>
      </c>
      <c r="N25" s="131" t="s">
        <v>32</v>
      </c>
    </row>
    <row r="26" spans="1:14" ht="15">
      <c r="A26" s="32" t="s">
        <v>29</v>
      </c>
      <c r="B26" s="30">
        <v>269</v>
      </c>
      <c r="C26" s="30">
        <v>232</v>
      </c>
      <c r="D26" s="30">
        <v>290</v>
      </c>
      <c r="E26" s="30">
        <v>251</v>
      </c>
      <c r="F26" s="30">
        <v>304</v>
      </c>
      <c r="G26" s="30">
        <v>242</v>
      </c>
      <c r="H26" s="30">
        <v>242</v>
      </c>
      <c r="I26" s="30">
        <v>242</v>
      </c>
      <c r="J26" s="30">
        <v>261</v>
      </c>
      <c r="K26" s="30">
        <v>258</v>
      </c>
      <c r="L26" s="30">
        <v>271</v>
      </c>
      <c r="M26" s="30">
        <v>226</v>
      </c>
      <c r="N26" s="30">
        <v>3088</v>
      </c>
    </row>
    <row r="27" spans="1:14" ht="15">
      <c r="A27" s="32" t="s">
        <v>7</v>
      </c>
      <c r="B27" s="30">
        <v>241</v>
      </c>
      <c r="C27" s="30">
        <v>182</v>
      </c>
      <c r="D27" s="30">
        <v>209</v>
      </c>
      <c r="E27" s="30">
        <v>255</v>
      </c>
      <c r="F27" s="30">
        <v>210</v>
      </c>
      <c r="G27" s="30">
        <v>210</v>
      </c>
      <c r="H27" s="30">
        <v>185</v>
      </c>
      <c r="I27" s="30">
        <v>229</v>
      </c>
      <c r="J27" s="30">
        <v>223</v>
      </c>
      <c r="K27" s="30">
        <v>193</v>
      </c>
      <c r="L27" s="30">
        <v>184</v>
      </c>
      <c r="M27" s="30">
        <v>139</v>
      </c>
      <c r="N27" s="30">
        <v>2460</v>
      </c>
    </row>
    <row r="28" spans="1:14" ht="25.5" customHeight="1">
      <c r="A28" s="31" t="s">
        <v>31</v>
      </c>
      <c r="B28" s="30">
        <v>207</v>
      </c>
      <c r="C28" s="30">
        <v>193</v>
      </c>
      <c r="D28" s="30">
        <v>186</v>
      </c>
      <c r="E28" s="30">
        <v>202</v>
      </c>
      <c r="F28" s="30">
        <v>223</v>
      </c>
      <c r="G28" s="30">
        <v>214</v>
      </c>
      <c r="H28" s="30">
        <v>207</v>
      </c>
      <c r="I28" s="30">
        <v>155</v>
      </c>
      <c r="J28" s="30">
        <v>158</v>
      </c>
      <c r="K28" s="30">
        <v>234</v>
      </c>
      <c r="L28" s="30">
        <v>167</v>
      </c>
      <c r="M28" s="30">
        <v>265</v>
      </c>
      <c r="N28" s="30">
        <v>2411</v>
      </c>
    </row>
    <row r="29" spans="1:14" ht="13.5" thickBot="1">
      <c r="A29" s="130" t="s">
        <v>30</v>
      </c>
      <c r="B29" s="132">
        <f>SUM(B26:B28)</f>
        <v>717</v>
      </c>
      <c r="C29" s="132">
        <f aca="true" t="shared" si="0" ref="C29:N29">SUM(C26:C28)</f>
        <v>607</v>
      </c>
      <c r="D29" s="132">
        <f t="shared" si="0"/>
        <v>685</v>
      </c>
      <c r="E29" s="132">
        <f t="shared" si="0"/>
        <v>708</v>
      </c>
      <c r="F29" s="132">
        <f t="shared" si="0"/>
        <v>737</v>
      </c>
      <c r="G29" s="132">
        <f t="shared" si="0"/>
        <v>666</v>
      </c>
      <c r="H29" s="132">
        <f t="shared" si="0"/>
        <v>634</v>
      </c>
      <c r="I29" s="132">
        <f t="shared" si="0"/>
        <v>626</v>
      </c>
      <c r="J29" s="132">
        <f t="shared" si="0"/>
        <v>642</v>
      </c>
      <c r="K29" s="132">
        <f t="shared" si="0"/>
        <v>685</v>
      </c>
      <c r="L29" s="132">
        <f t="shared" si="0"/>
        <v>622</v>
      </c>
      <c r="M29" s="132">
        <f t="shared" si="0"/>
        <v>630</v>
      </c>
      <c r="N29" s="132">
        <f t="shared" si="0"/>
        <v>7959</v>
      </c>
    </row>
    <row r="30" ht="15">
      <c r="A30" s="40" t="s">
        <v>257</v>
      </c>
    </row>
    <row r="31" ht="15">
      <c r="A31" s="61" t="s">
        <v>133</v>
      </c>
    </row>
    <row r="32" spans="13:15" ht="15">
      <c r="M32" s="251"/>
      <c r="N32" s="251"/>
      <c r="O32" s="251"/>
    </row>
  </sheetData>
  <mergeCells count="1">
    <mergeCell ref="M32:O32"/>
  </mergeCells>
  <hyperlinks>
    <hyperlink ref="A31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showGridLines="0" view="pageLayout" workbookViewId="0" topLeftCell="A13">
      <selection activeCell="A39" sqref="A39"/>
    </sheetView>
  </sheetViews>
  <sheetFormatPr defaultColWidth="11.421875" defaultRowHeight="15"/>
  <cols>
    <col min="1" max="1" width="18.57421875" style="0" customWidth="1"/>
    <col min="2" max="2" width="11.421875" style="62" customWidth="1"/>
    <col min="3" max="3" width="7.00390625" style="62" bestFit="1" customWidth="1"/>
    <col min="4" max="4" width="10.00390625" style="62" customWidth="1"/>
    <col min="5" max="5" width="7.00390625" style="62" bestFit="1" customWidth="1"/>
    <col min="6" max="6" width="9.140625" style="62" customWidth="1"/>
    <col min="7" max="7" width="7.7109375" style="62" bestFit="1" customWidth="1"/>
  </cols>
  <sheetData>
    <row r="1" ht="15.75">
      <c r="A1" s="3" t="s">
        <v>132</v>
      </c>
    </row>
    <row r="2" spans="1:7" s="2" customFormat="1" ht="15">
      <c r="A2" s="2" t="s">
        <v>135</v>
      </c>
      <c r="B2" s="63"/>
      <c r="C2" s="63"/>
      <c r="D2" s="63"/>
      <c r="E2" s="63"/>
      <c r="F2" s="64"/>
      <c r="G2" s="63"/>
    </row>
    <row r="3" spans="1:7" s="2" customFormat="1" ht="15">
      <c r="A3" s="68">
        <v>2018</v>
      </c>
      <c r="B3" s="63"/>
      <c r="C3" s="63"/>
      <c r="D3" s="63"/>
      <c r="E3" s="63"/>
      <c r="F3" s="64"/>
      <c r="G3" s="63"/>
    </row>
    <row r="4" spans="1:7" ht="15">
      <c r="A4" s="113"/>
      <c r="B4" s="102"/>
      <c r="C4" s="102"/>
      <c r="D4" s="102"/>
      <c r="E4" s="102"/>
      <c r="F4" s="102"/>
      <c r="G4" s="102"/>
    </row>
    <row r="5" spans="1:7" ht="15.75" thickBot="1">
      <c r="A5" s="133" t="s">
        <v>46</v>
      </c>
      <c r="B5" s="134" t="s">
        <v>47</v>
      </c>
      <c r="C5" s="134" t="s">
        <v>48</v>
      </c>
      <c r="D5" s="134" t="s">
        <v>49</v>
      </c>
      <c r="E5" s="134" t="s">
        <v>48</v>
      </c>
      <c r="F5" s="134" t="s">
        <v>30</v>
      </c>
      <c r="G5" s="134" t="s">
        <v>48</v>
      </c>
    </row>
    <row r="6" spans="1:7" ht="15.75" customHeight="1">
      <c r="A6" s="135" t="s">
        <v>50</v>
      </c>
      <c r="B6" s="136">
        <f aca="true" t="shared" si="0" ref="B6:G6">SUM(B7:B10)</f>
        <v>1088</v>
      </c>
      <c r="C6" s="137">
        <f>B6/2759</f>
        <v>0.39434577745559984</v>
      </c>
      <c r="D6" s="136">
        <f t="shared" si="0"/>
        <v>1040</v>
      </c>
      <c r="E6" s="137">
        <f t="shared" si="0"/>
        <v>0.3367875647668394</v>
      </c>
      <c r="F6" s="136">
        <f t="shared" si="0"/>
        <v>2128</v>
      </c>
      <c r="G6" s="137">
        <f t="shared" si="0"/>
        <v>0.689119170984456</v>
      </c>
    </row>
    <row r="7" spans="1:8" ht="15.75" customHeight="1">
      <c r="A7" s="39" t="s">
        <v>51</v>
      </c>
      <c r="B7" s="65">
        <v>987</v>
      </c>
      <c r="C7" s="66">
        <f>B7/$F$37</f>
        <v>0.31962435233160624</v>
      </c>
      <c r="D7" s="65">
        <v>960</v>
      </c>
      <c r="E7" s="66">
        <f>D7/$F$37</f>
        <v>0.31088082901554404</v>
      </c>
      <c r="F7" s="65">
        <f>B7+D7</f>
        <v>1947</v>
      </c>
      <c r="G7" s="66">
        <f>F7/$F$37</f>
        <v>0.6305051813471503</v>
      </c>
      <c r="H7" s="261"/>
    </row>
    <row r="8" spans="1:7" ht="15" customHeight="1">
      <c r="A8" s="39" t="s">
        <v>52</v>
      </c>
      <c r="B8" s="65">
        <v>8</v>
      </c>
      <c r="C8" s="66">
        <f aca="true" t="shared" si="1" ref="C8:C10">B8/$F$37</f>
        <v>0.0025906735751295338</v>
      </c>
      <c r="D8" s="65">
        <v>11</v>
      </c>
      <c r="E8" s="66">
        <f aca="true" t="shared" si="2" ref="E8:E10">D8/$F$37</f>
        <v>0.003562176165803109</v>
      </c>
      <c r="F8" s="65">
        <f aca="true" t="shared" si="3" ref="F8:F10">B8+D8</f>
        <v>19</v>
      </c>
      <c r="G8" s="66">
        <f aca="true" t="shared" si="4" ref="G8:G10">F8/$F$37</f>
        <v>0.006152849740932643</v>
      </c>
    </row>
    <row r="9" spans="1:7" ht="15">
      <c r="A9" s="39" t="s">
        <v>53</v>
      </c>
      <c r="B9" s="65">
        <v>13</v>
      </c>
      <c r="C9" s="66">
        <f t="shared" si="1"/>
        <v>0.0042098445595854924</v>
      </c>
      <c r="D9" s="65">
        <v>6</v>
      </c>
      <c r="E9" s="66">
        <f t="shared" si="2"/>
        <v>0.0019430051813471502</v>
      </c>
      <c r="F9" s="65">
        <f t="shared" si="3"/>
        <v>19</v>
      </c>
      <c r="G9" s="66">
        <f t="shared" si="4"/>
        <v>0.006152849740932643</v>
      </c>
    </row>
    <row r="10" spans="1:7" ht="15">
      <c r="A10" s="39" t="s">
        <v>54</v>
      </c>
      <c r="B10" s="65">
        <v>80</v>
      </c>
      <c r="C10" s="66">
        <f t="shared" si="1"/>
        <v>0.025906735751295335</v>
      </c>
      <c r="D10" s="65">
        <v>63</v>
      </c>
      <c r="E10" s="66">
        <f t="shared" si="2"/>
        <v>0.020401554404145077</v>
      </c>
      <c r="F10" s="65">
        <f t="shared" si="3"/>
        <v>143</v>
      </c>
      <c r="G10" s="66">
        <f t="shared" si="4"/>
        <v>0.04630829015544041</v>
      </c>
    </row>
    <row r="11" spans="1:7" ht="15">
      <c r="A11" s="138" t="s">
        <v>55</v>
      </c>
      <c r="B11" s="139">
        <f>SUM(B12:B29)</f>
        <v>191</v>
      </c>
      <c r="C11" s="140">
        <f>B11/$F$37</f>
        <v>0.061852331606217614</v>
      </c>
      <c r="D11" s="139">
        <f>SUM(D12:D29)</f>
        <v>172</v>
      </c>
      <c r="E11" s="140">
        <f>D11/$F$37</f>
        <v>0.05569948186528497</v>
      </c>
      <c r="F11" s="139">
        <f>SUM(F12:F29)</f>
        <v>363</v>
      </c>
      <c r="G11" s="140">
        <f>F11/$F$37</f>
        <v>0.11755181347150259</v>
      </c>
    </row>
    <row r="12" spans="1:7" ht="15">
      <c r="A12" s="39" t="s">
        <v>56</v>
      </c>
      <c r="B12" s="65">
        <v>54</v>
      </c>
      <c r="C12" s="66">
        <f>B12/$F$37</f>
        <v>0.017487046632124352</v>
      </c>
      <c r="D12" s="65">
        <v>47</v>
      </c>
      <c r="E12" s="66">
        <f>D12/$F$37</f>
        <v>0.01522020725388601</v>
      </c>
      <c r="F12" s="65">
        <f>B12+D12</f>
        <v>101</v>
      </c>
      <c r="G12" s="66">
        <f>F12/$F$37</f>
        <v>0.03270725388601036</v>
      </c>
    </row>
    <row r="13" spans="1:7" ht="15">
      <c r="A13" s="39" t="s">
        <v>60</v>
      </c>
      <c r="B13" s="65">
        <v>7</v>
      </c>
      <c r="C13" s="66">
        <f aca="true" t="shared" si="5" ref="C13:C29">B13/$F$37</f>
        <v>0.0022668393782383418</v>
      </c>
      <c r="D13" s="65">
        <v>6</v>
      </c>
      <c r="E13" s="66">
        <f aca="true" t="shared" si="6" ref="E13:E29">D13/$F$37</f>
        <v>0.0019430051813471502</v>
      </c>
      <c r="F13" s="65">
        <f aca="true" t="shared" si="7" ref="F13:F29">B13+D13</f>
        <v>13</v>
      </c>
      <c r="G13" s="66">
        <f aca="true" t="shared" si="8" ref="G13:G29">F13/$F$37</f>
        <v>0.0042098445595854924</v>
      </c>
    </row>
    <row r="14" spans="1:7" ht="15">
      <c r="A14" s="39" t="s">
        <v>67</v>
      </c>
      <c r="B14" s="65">
        <v>1</v>
      </c>
      <c r="C14" s="66">
        <f t="shared" si="5"/>
        <v>0.0003238341968911917</v>
      </c>
      <c r="D14" s="65">
        <v>2</v>
      </c>
      <c r="E14" s="66">
        <f t="shared" si="6"/>
        <v>0.0006476683937823834</v>
      </c>
      <c r="F14" s="65">
        <f t="shared" si="7"/>
        <v>3</v>
      </c>
      <c r="G14" s="66">
        <f t="shared" si="8"/>
        <v>0.0009715025906735751</v>
      </c>
    </row>
    <row r="15" spans="1:7" ht="15">
      <c r="A15" s="39" t="s">
        <v>59</v>
      </c>
      <c r="B15" s="65">
        <v>11</v>
      </c>
      <c r="C15" s="66">
        <f t="shared" si="5"/>
        <v>0.003562176165803109</v>
      </c>
      <c r="D15" s="65">
        <v>12</v>
      </c>
      <c r="E15" s="66">
        <f t="shared" si="6"/>
        <v>0.0038860103626943004</v>
      </c>
      <c r="F15" s="65">
        <f t="shared" si="7"/>
        <v>23</v>
      </c>
      <c r="G15" s="66">
        <f t="shared" si="8"/>
        <v>0.007448186528497409</v>
      </c>
    </row>
    <row r="16" spans="1:7" ht="15">
      <c r="A16" s="39" t="s">
        <v>62</v>
      </c>
      <c r="B16" s="65">
        <v>13</v>
      </c>
      <c r="C16" s="66">
        <f t="shared" si="5"/>
        <v>0.0042098445595854924</v>
      </c>
      <c r="D16" s="65">
        <v>9</v>
      </c>
      <c r="E16" s="66">
        <f t="shared" si="6"/>
        <v>0.0029145077720207253</v>
      </c>
      <c r="F16" s="65">
        <f t="shared" si="7"/>
        <v>22</v>
      </c>
      <c r="G16" s="66">
        <f t="shared" si="8"/>
        <v>0.007124352331606218</v>
      </c>
    </row>
    <row r="17" spans="1:7" ht="15">
      <c r="A17" s="39" t="s">
        <v>72</v>
      </c>
      <c r="B17" s="65">
        <v>0</v>
      </c>
      <c r="C17" s="66">
        <f t="shared" si="5"/>
        <v>0</v>
      </c>
      <c r="D17" s="65">
        <v>1</v>
      </c>
      <c r="E17" s="66">
        <f t="shared" si="6"/>
        <v>0.0003238341968911917</v>
      </c>
      <c r="F17" s="65">
        <f t="shared" si="7"/>
        <v>1</v>
      </c>
      <c r="G17" s="66">
        <f t="shared" si="8"/>
        <v>0.0003238341968911917</v>
      </c>
    </row>
    <row r="18" spans="1:7" ht="15">
      <c r="A18" s="39" t="s">
        <v>253</v>
      </c>
      <c r="B18" s="65">
        <v>14</v>
      </c>
      <c r="C18" s="66">
        <f t="shared" si="5"/>
        <v>0.0045336787564766836</v>
      </c>
      <c r="D18" s="65">
        <v>11</v>
      </c>
      <c r="E18" s="66">
        <f t="shared" si="6"/>
        <v>0.003562176165803109</v>
      </c>
      <c r="F18" s="65">
        <f t="shared" si="7"/>
        <v>25</v>
      </c>
      <c r="G18" s="66">
        <f t="shared" si="8"/>
        <v>0.008095854922279792</v>
      </c>
    </row>
    <row r="19" spans="1:7" ht="15">
      <c r="A19" s="39" t="s">
        <v>63</v>
      </c>
      <c r="B19" s="65">
        <v>4</v>
      </c>
      <c r="C19" s="66">
        <f t="shared" si="5"/>
        <v>0.0012953367875647669</v>
      </c>
      <c r="D19" s="65">
        <v>8</v>
      </c>
      <c r="E19" s="66">
        <f t="shared" si="6"/>
        <v>0.0025906735751295338</v>
      </c>
      <c r="F19" s="65">
        <f t="shared" si="7"/>
        <v>12</v>
      </c>
      <c r="G19" s="66">
        <f t="shared" si="8"/>
        <v>0.0038860103626943004</v>
      </c>
    </row>
    <row r="20" spans="1:7" ht="15">
      <c r="A20" s="39" t="s">
        <v>70</v>
      </c>
      <c r="B20" s="65">
        <v>2</v>
      </c>
      <c r="C20" s="66">
        <f t="shared" si="5"/>
        <v>0.0006476683937823834</v>
      </c>
      <c r="D20" s="65">
        <v>0</v>
      </c>
      <c r="E20" s="66">
        <f t="shared" si="6"/>
        <v>0</v>
      </c>
      <c r="F20" s="65">
        <f t="shared" si="7"/>
        <v>2</v>
      </c>
      <c r="G20" s="66">
        <f t="shared" si="8"/>
        <v>0.0006476683937823834</v>
      </c>
    </row>
    <row r="21" spans="1:7" ht="15">
      <c r="A21" s="39" t="s">
        <v>64</v>
      </c>
      <c r="B21" s="65">
        <v>7</v>
      </c>
      <c r="C21" s="66">
        <f t="shared" si="5"/>
        <v>0.0022668393782383418</v>
      </c>
      <c r="D21" s="65">
        <v>6</v>
      </c>
      <c r="E21" s="66">
        <f t="shared" si="6"/>
        <v>0.0019430051813471502</v>
      </c>
      <c r="F21" s="65">
        <f t="shared" si="7"/>
        <v>13</v>
      </c>
      <c r="G21" s="66">
        <f t="shared" si="8"/>
        <v>0.0042098445595854924</v>
      </c>
    </row>
    <row r="22" spans="1:7" ht="15">
      <c r="A22" s="39" t="s">
        <v>61</v>
      </c>
      <c r="B22" s="65">
        <v>13</v>
      </c>
      <c r="C22" s="66">
        <f t="shared" si="5"/>
        <v>0.0042098445595854924</v>
      </c>
      <c r="D22" s="65">
        <v>9</v>
      </c>
      <c r="E22" s="66">
        <f t="shared" si="6"/>
        <v>0.0029145077720207253</v>
      </c>
      <c r="F22" s="65">
        <f t="shared" si="7"/>
        <v>22</v>
      </c>
      <c r="G22" s="66">
        <f t="shared" si="8"/>
        <v>0.007124352331606218</v>
      </c>
    </row>
    <row r="23" spans="1:7" ht="15">
      <c r="A23" s="39" t="s">
        <v>68</v>
      </c>
      <c r="B23" s="65">
        <v>1</v>
      </c>
      <c r="C23" s="66">
        <f t="shared" si="5"/>
        <v>0.0003238341968911917</v>
      </c>
      <c r="D23" s="65">
        <v>0</v>
      </c>
      <c r="E23" s="66">
        <f t="shared" si="6"/>
        <v>0</v>
      </c>
      <c r="F23" s="65">
        <f t="shared" si="7"/>
        <v>1</v>
      </c>
      <c r="G23" s="66">
        <f t="shared" si="8"/>
        <v>0.0003238341968911917</v>
      </c>
    </row>
    <row r="24" spans="1:7" ht="15">
      <c r="A24" s="39" t="s">
        <v>58</v>
      </c>
      <c r="B24" s="65">
        <v>17</v>
      </c>
      <c r="C24" s="66">
        <f t="shared" si="5"/>
        <v>0.005505181347150259</v>
      </c>
      <c r="D24" s="65">
        <v>22</v>
      </c>
      <c r="E24" s="66">
        <f t="shared" si="6"/>
        <v>0.007124352331606218</v>
      </c>
      <c r="F24" s="65">
        <f t="shared" si="7"/>
        <v>39</v>
      </c>
      <c r="G24" s="66">
        <f t="shared" si="8"/>
        <v>0.012629533678756476</v>
      </c>
    </row>
    <row r="25" spans="1:7" ht="15">
      <c r="A25" s="39" t="s">
        <v>66</v>
      </c>
      <c r="B25" s="65">
        <v>2</v>
      </c>
      <c r="C25" s="66">
        <f t="shared" si="5"/>
        <v>0.0006476683937823834</v>
      </c>
      <c r="D25" s="65">
        <v>2</v>
      </c>
      <c r="E25" s="66">
        <f t="shared" si="6"/>
        <v>0.0006476683937823834</v>
      </c>
      <c r="F25" s="65">
        <f t="shared" si="7"/>
        <v>4</v>
      </c>
      <c r="G25" s="66">
        <f t="shared" si="8"/>
        <v>0.0012953367875647669</v>
      </c>
    </row>
    <row r="26" spans="1:7" ht="15">
      <c r="A26" s="39" t="s">
        <v>65</v>
      </c>
      <c r="B26" s="65">
        <v>10</v>
      </c>
      <c r="C26" s="66">
        <f t="shared" si="5"/>
        <v>0.003238341968911917</v>
      </c>
      <c r="D26" s="65">
        <v>7</v>
      </c>
      <c r="E26" s="66">
        <f t="shared" si="6"/>
        <v>0.0022668393782383418</v>
      </c>
      <c r="F26" s="65">
        <f t="shared" si="7"/>
        <v>17</v>
      </c>
      <c r="G26" s="66">
        <f t="shared" si="8"/>
        <v>0.005505181347150259</v>
      </c>
    </row>
    <row r="27" spans="1:7" ht="15">
      <c r="A27" s="39" t="s">
        <v>69</v>
      </c>
      <c r="B27" s="65">
        <v>4</v>
      </c>
      <c r="C27" s="66">
        <f t="shared" si="5"/>
        <v>0.0012953367875647669</v>
      </c>
      <c r="D27" s="65">
        <v>1</v>
      </c>
      <c r="E27" s="66">
        <f t="shared" si="6"/>
        <v>0.0003238341968911917</v>
      </c>
      <c r="F27" s="65">
        <f t="shared" si="7"/>
        <v>5</v>
      </c>
      <c r="G27" s="66">
        <f t="shared" si="8"/>
        <v>0.0016191709844559584</v>
      </c>
    </row>
    <row r="28" spans="1:7" ht="15">
      <c r="A28" s="39" t="s">
        <v>71</v>
      </c>
      <c r="B28" s="65">
        <v>5</v>
      </c>
      <c r="C28" s="66">
        <f t="shared" si="5"/>
        <v>0.0016191709844559584</v>
      </c>
      <c r="D28" s="65">
        <v>8</v>
      </c>
      <c r="E28" s="66">
        <f t="shared" si="6"/>
        <v>0.0025906735751295338</v>
      </c>
      <c r="F28" s="65">
        <f t="shared" si="7"/>
        <v>13</v>
      </c>
      <c r="G28" s="66">
        <f t="shared" si="8"/>
        <v>0.0042098445595854924</v>
      </c>
    </row>
    <row r="29" spans="1:10" ht="15">
      <c r="A29" s="39" t="s">
        <v>254</v>
      </c>
      <c r="B29" s="65">
        <v>26</v>
      </c>
      <c r="C29" s="66">
        <f t="shared" si="5"/>
        <v>0.008419689119170985</v>
      </c>
      <c r="D29" s="65">
        <v>21</v>
      </c>
      <c r="E29" s="66">
        <f t="shared" si="6"/>
        <v>0.006800518134715026</v>
      </c>
      <c r="F29" s="65">
        <f t="shared" si="7"/>
        <v>47</v>
      </c>
      <c r="G29" s="66">
        <f t="shared" si="8"/>
        <v>0.01522020725388601</v>
      </c>
      <c r="J29" s="236"/>
    </row>
    <row r="30" spans="1:10" ht="15">
      <c r="A30" s="138" t="s">
        <v>73</v>
      </c>
      <c r="B30" s="139">
        <f>SUM(B31:B36)</f>
        <v>281</v>
      </c>
      <c r="C30" s="140">
        <f>B30/$F$37</f>
        <v>0.09099740932642487</v>
      </c>
      <c r="D30" s="139">
        <f>SUM(D31:D36)</f>
        <v>316</v>
      </c>
      <c r="E30" s="140">
        <f>D30/$F$37</f>
        <v>0.10233160621761658</v>
      </c>
      <c r="F30" s="139">
        <f>SUM(F31:F36)</f>
        <v>597</v>
      </c>
      <c r="G30" s="140">
        <f>F30/$F$37</f>
        <v>0.19332901554404144</v>
      </c>
      <c r="J30" s="236"/>
    </row>
    <row r="31" spans="1:10" ht="15">
      <c r="A31" s="55" t="s">
        <v>74</v>
      </c>
      <c r="B31" s="65">
        <v>40</v>
      </c>
      <c r="C31" s="66">
        <f>B31/$F$37</f>
        <v>0.012953367875647668</v>
      </c>
      <c r="D31" s="65">
        <v>43</v>
      </c>
      <c r="E31" s="66">
        <f>D31/$F$37</f>
        <v>0.013924870466321243</v>
      </c>
      <c r="F31" s="65">
        <f>B31+D31</f>
        <v>83</v>
      </c>
      <c r="G31" s="66">
        <f>F31/$F$37</f>
        <v>0.02687823834196891</v>
      </c>
      <c r="J31" s="236"/>
    </row>
    <row r="32" spans="1:10" ht="15" customHeight="1">
      <c r="A32" s="55" t="s">
        <v>75</v>
      </c>
      <c r="B32" s="65">
        <v>9</v>
      </c>
      <c r="C32" s="66">
        <f aca="true" t="shared" si="9" ref="C32:C36">B32/$F$37</f>
        <v>0.0029145077720207253</v>
      </c>
      <c r="D32" s="65">
        <v>8</v>
      </c>
      <c r="E32" s="66">
        <f aca="true" t="shared" si="10" ref="E32:E36">D32/$F$37</f>
        <v>0.0025906735751295338</v>
      </c>
      <c r="F32" s="65">
        <f aca="true" t="shared" si="11" ref="F32:F36">B32+D32</f>
        <v>17</v>
      </c>
      <c r="G32" s="66">
        <f aca="true" t="shared" si="12" ref="G32:G36">F32/$F$37</f>
        <v>0.005505181347150259</v>
      </c>
      <c r="J32" s="236"/>
    </row>
    <row r="33" spans="1:10" ht="15">
      <c r="A33" s="55" t="s">
        <v>76</v>
      </c>
      <c r="B33" s="65">
        <v>63</v>
      </c>
      <c r="C33" s="66">
        <f t="shared" si="9"/>
        <v>0.020401554404145077</v>
      </c>
      <c r="D33" s="65">
        <v>56</v>
      </c>
      <c r="E33" s="66">
        <f t="shared" si="10"/>
        <v>0.018134715025906734</v>
      </c>
      <c r="F33" s="65">
        <f t="shared" si="11"/>
        <v>119</v>
      </c>
      <c r="G33" s="66">
        <f t="shared" si="12"/>
        <v>0.03853626943005181</v>
      </c>
      <c r="J33" s="236"/>
    </row>
    <row r="34" spans="1:10" ht="15">
      <c r="A34" s="55" t="s">
        <v>77</v>
      </c>
      <c r="B34" s="65">
        <v>132</v>
      </c>
      <c r="C34" s="66">
        <f t="shared" si="9"/>
        <v>0.042746113989637305</v>
      </c>
      <c r="D34" s="65">
        <v>181</v>
      </c>
      <c r="E34" s="66">
        <f t="shared" si="10"/>
        <v>0.0586139896373057</v>
      </c>
      <c r="F34" s="65">
        <f t="shared" si="11"/>
        <v>313</v>
      </c>
      <c r="G34" s="66">
        <f t="shared" si="12"/>
        <v>0.101360103626943</v>
      </c>
      <c r="J34" s="236"/>
    </row>
    <row r="35" spans="1:10" ht="15">
      <c r="A35" s="55" t="s">
        <v>78</v>
      </c>
      <c r="B35" s="65">
        <v>36</v>
      </c>
      <c r="C35" s="66">
        <f t="shared" si="9"/>
        <v>0.011658031088082901</v>
      </c>
      <c r="D35" s="65">
        <v>27</v>
      </c>
      <c r="E35" s="66">
        <f t="shared" si="10"/>
        <v>0.008743523316062176</v>
      </c>
      <c r="F35" s="65">
        <f t="shared" si="11"/>
        <v>63</v>
      </c>
      <c r="G35" s="66">
        <f t="shared" si="12"/>
        <v>0.020401554404145077</v>
      </c>
      <c r="J35" s="236"/>
    </row>
    <row r="36" spans="1:10" ht="15">
      <c r="A36" s="55" t="s">
        <v>79</v>
      </c>
      <c r="B36" s="65">
        <v>1</v>
      </c>
      <c r="C36" s="66">
        <f t="shared" si="9"/>
        <v>0.0003238341968911917</v>
      </c>
      <c r="D36" s="65">
        <v>1</v>
      </c>
      <c r="E36" s="66">
        <f t="shared" si="10"/>
        <v>0.0003238341968911917</v>
      </c>
      <c r="F36" s="65">
        <f t="shared" si="11"/>
        <v>2</v>
      </c>
      <c r="G36" s="66">
        <f t="shared" si="12"/>
        <v>0.0006476683937823834</v>
      </c>
      <c r="J36" s="236"/>
    </row>
    <row r="37" spans="1:10" ht="15.75" thickBot="1">
      <c r="A37" s="133" t="s">
        <v>30</v>
      </c>
      <c r="B37" s="134">
        <f>SUM(B30,B11,B6)</f>
        <v>1560</v>
      </c>
      <c r="C37" s="141">
        <f>B37/$F$37</f>
        <v>0.5051813471502591</v>
      </c>
      <c r="D37" s="134">
        <f>SUM(D30,D11,D6)</f>
        <v>1528</v>
      </c>
      <c r="E37" s="141">
        <f>D37/$F$37</f>
        <v>0.4948186528497409</v>
      </c>
      <c r="F37" s="134">
        <f>SUM(F30,F11,F6)</f>
        <v>3088</v>
      </c>
      <c r="G37" s="142">
        <f>F37/$F$37</f>
        <v>1</v>
      </c>
      <c r="J37" s="236"/>
    </row>
    <row r="38" spans="1:10" ht="15">
      <c r="A38" s="40" t="s">
        <v>260</v>
      </c>
      <c r="B38" s="65"/>
      <c r="C38" s="65"/>
      <c r="D38" s="65"/>
      <c r="E38" s="65"/>
      <c r="F38" s="65"/>
      <c r="G38" s="65"/>
      <c r="J38" s="236"/>
    </row>
    <row r="39" ht="15">
      <c r="A39" s="61" t="s">
        <v>133</v>
      </c>
    </row>
  </sheetData>
  <hyperlinks>
    <hyperlink ref="A39" location="Índex!A1" display="Índex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ignoredErrors>
    <ignoredError sqref="C11:F11 C30:F30 C37:F37 C6 F12:F29 F7:F10 F31:F36" formula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showGridLines="0" view="pageLayout" workbookViewId="0" topLeftCell="A22">
      <selection activeCell="C44" sqref="C44"/>
    </sheetView>
  </sheetViews>
  <sheetFormatPr defaultColWidth="11.421875" defaultRowHeight="15"/>
  <cols>
    <col min="1" max="1" width="21.8515625" style="0" customWidth="1"/>
    <col min="2" max="2" width="9.00390625" style="0" bestFit="1" customWidth="1"/>
    <col min="3" max="3" width="7.00390625" style="0" bestFit="1" customWidth="1"/>
    <col min="4" max="4" width="9.421875" style="0" bestFit="1" customWidth="1"/>
    <col min="5" max="5" width="6.7109375" style="0" bestFit="1" customWidth="1"/>
    <col min="6" max="6" width="9.00390625" style="0" bestFit="1" customWidth="1"/>
    <col min="7" max="7" width="6.7109375" style="0" customWidth="1"/>
    <col min="8" max="8" width="5.00390625" style="0" bestFit="1" customWidth="1"/>
    <col min="9" max="9" width="7.00390625" style="0" bestFit="1" customWidth="1"/>
  </cols>
  <sheetData>
    <row r="1" spans="1:6" s="2" customFormat="1" ht="15">
      <c r="A1" s="2" t="s">
        <v>136</v>
      </c>
      <c r="F1" s="6"/>
    </row>
    <row r="2" spans="1:6" s="2" customFormat="1" ht="15">
      <c r="A2" s="68">
        <v>2018</v>
      </c>
      <c r="F2" s="6"/>
    </row>
    <row r="3" ht="15" customHeight="1">
      <c r="L3" s="237"/>
    </row>
    <row r="4" spans="1:12" ht="26.25" customHeight="1" thickBot="1">
      <c r="A4" s="133" t="s">
        <v>80</v>
      </c>
      <c r="B4" s="134" t="s">
        <v>50</v>
      </c>
      <c r="C4" s="134" t="s">
        <v>48</v>
      </c>
      <c r="D4" s="143" t="s">
        <v>55</v>
      </c>
      <c r="E4" s="134" t="s">
        <v>48</v>
      </c>
      <c r="F4" s="134" t="s">
        <v>73</v>
      </c>
      <c r="G4" s="134" t="s">
        <v>48</v>
      </c>
      <c r="H4" s="134" t="s">
        <v>30</v>
      </c>
      <c r="I4" s="134" t="s">
        <v>48</v>
      </c>
      <c r="L4" s="237"/>
    </row>
    <row r="5" spans="1:12" ht="15">
      <c r="A5" s="39" t="s">
        <v>81</v>
      </c>
      <c r="B5" s="65">
        <v>130</v>
      </c>
      <c r="C5" s="67">
        <f>B5/$H$18</f>
        <v>0.04209844559585492</v>
      </c>
      <c r="D5" s="65">
        <v>38</v>
      </c>
      <c r="E5" s="67">
        <f>D5/$H$18</f>
        <v>0.012305699481865285</v>
      </c>
      <c r="F5" s="65">
        <v>51</v>
      </c>
      <c r="G5" s="67">
        <f>F5/$H$18</f>
        <v>0.016515544041450777</v>
      </c>
      <c r="H5" s="65">
        <f>SUM(B5,D5,F5)</f>
        <v>219</v>
      </c>
      <c r="I5" s="67">
        <f>H5/$H$18</f>
        <v>0.07091968911917099</v>
      </c>
      <c r="L5" s="237"/>
    </row>
    <row r="6" spans="1:12" ht="15">
      <c r="A6" s="39" t="s">
        <v>86</v>
      </c>
      <c r="B6" s="65">
        <v>303</v>
      </c>
      <c r="C6" s="67">
        <f aca="true" t="shared" si="0" ref="C6:C18">B6/$H$18</f>
        <v>0.09812176165803109</v>
      </c>
      <c r="D6" s="65">
        <v>40</v>
      </c>
      <c r="E6" s="67">
        <f aca="true" t="shared" si="1" ref="E6:E18">D6/$H$18</f>
        <v>0.012953367875647668</v>
      </c>
      <c r="F6" s="65">
        <v>98</v>
      </c>
      <c r="G6" s="67">
        <f aca="true" t="shared" si="2" ref="G6:G18">F6/$H$18</f>
        <v>0.03173575129533679</v>
      </c>
      <c r="H6" s="65">
        <f aca="true" t="shared" si="3" ref="H6:H18">SUM(B6,D6,F6)</f>
        <v>441</v>
      </c>
      <c r="I6" s="67">
        <f aca="true" t="shared" si="4" ref="I6:I18">H6/$H$18</f>
        <v>0.14281088082901555</v>
      </c>
      <c r="L6" s="237"/>
    </row>
    <row r="7" spans="1:12" ht="15">
      <c r="A7" s="39" t="s">
        <v>131</v>
      </c>
      <c r="B7" s="65">
        <v>139</v>
      </c>
      <c r="C7" s="67">
        <f t="shared" si="0"/>
        <v>0.04501295336787565</v>
      </c>
      <c r="D7" s="65">
        <v>12</v>
      </c>
      <c r="E7" s="67">
        <f t="shared" si="1"/>
        <v>0.0038860103626943004</v>
      </c>
      <c r="F7" s="65">
        <v>35</v>
      </c>
      <c r="G7" s="67">
        <f t="shared" si="2"/>
        <v>0.01133419689119171</v>
      </c>
      <c r="H7" s="65">
        <f t="shared" si="3"/>
        <v>186</v>
      </c>
      <c r="I7" s="67">
        <f t="shared" si="4"/>
        <v>0.06023316062176166</v>
      </c>
      <c r="L7" s="237"/>
    </row>
    <row r="8" spans="1:12" ht="15">
      <c r="A8" s="39" t="s">
        <v>88</v>
      </c>
      <c r="B8" s="65">
        <v>130</v>
      </c>
      <c r="C8" s="67">
        <f t="shared" si="0"/>
        <v>0.04209844559585492</v>
      </c>
      <c r="D8" s="65">
        <v>16</v>
      </c>
      <c r="E8" s="67">
        <f t="shared" si="1"/>
        <v>0.0051813471502590676</v>
      </c>
      <c r="F8" s="65">
        <v>33</v>
      </c>
      <c r="G8" s="67">
        <f t="shared" si="2"/>
        <v>0.010686528497409326</v>
      </c>
      <c r="H8" s="65">
        <f t="shared" si="3"/>
        <v>179</v>
      </c>
      <c r="I8" s="67">
        <f t="shared" si="4"/>
        <v>0.057966321243523314</v>
      </c>
      <c r="L8" s="237"/>
    </row>
    <row r="9" spans="1:12" ht="15">
      <c r="A9" s="39" t="s">
        <v>84</v>
      </c>
      <c r="B9" s="65">
        <v>165</v>
      </c>
      <c r="C9" s="67">
        <f t="shared" si="0"/>
        <v>0.053432642487046635</v>
      </c>
      <c r="D9" s="65">
        <v>30</v>
      </c>
      <c r="E9" s="67">
        <f t="shared" si="1"/>
        <v>0.009715025906735751</v>
      </c>
      <c r="F9" s="65">
        <v>55</v>
      </c>
      <c r="G9" s="67">
        <f t="shared" si="2"/>
        <v>0.017810880829015545</v>
      </c>
      <c r="H9" s="65">
        <f t="shared" si="3"/>
        <v>250</v>
      </c>
      <c r="I9" s="67">
        <f t="shared" si="4"/>
        <v>0.08095854922279792</v>
      </c>
      <c r="L9" s="237"/>
    </row>
    <row r="10" spans="1:12" ht="15">
      <c r="A10" s="39" t="s">
        <v>89</v>
      </c>
      <c r="B10" s="65">
        <v>83</v>
      </c>
      <c r="C10" s="67">
        <f t="shared" si="0"/>
        <v>0.02687823834196891</v>
      </c>
      <c r="D10" s="65">
        <v>16</v>
      </c>
      <c r="E10" s="67">
        <f t="shared" si="1"/>
        <v>0.0051813471502590676</v>
      </c>
      <c r="F10" s="65">
        <v>18</v>
      </c>
      <c r="G10" s="67">
        <f t="shared" si="2"/>
        <v>0.005829015544041451</v>
      </c>
      <c r="H10" s="65">
        <f t="shared" si="3"/>
        <v>117</v>
      </c>
      <c r="I10" s="67">
        <f t="shared" si="4"/>
        <v>0.03788860103626943</v>
      </c>
      <c r="L10" s="237"/>
    </row>
    <row r="11" spans="1:12" ht="15">
      <c r="A11" s="39" t="s">
        <v>91</v>
      </c>
      <c r="B11" s="65">
        <v>125</v>
      </c>
      <c r="C11" s="67">
        <f t="shared" si="0"/>
        <v>0.04047927461139896</v>
      </c>
      <c r="D11" s="65">
        <v>15</v>
      </c>
      <c r="E11" s="67">
        <f t="shared" si="1"/>
        <v>0.0048575129533678756</v>
      </c>
      <c r="F11" s="65">
        <v>19</v>
      </c>
      <c r="G11" s="67">
        <f t="shared" si="2"/>
        <v>0.006152849740932643</v>
      </c>
      <c r="H11" s="65">
        <f t="shared" si="3"/>
        <v>159</v>
      </c>
      <c r="I11" s="67">
        <f t="shared" si="4"/>
        <v>0.051489637305699484</v>
      </c>
      <c r="L11" s="237"/>
    </row>
    <row r="12" spans="1:12" ht="15">
      <c r="A12" s="39" t="s">
        <v>87</v>
      </c>
      <c r="B12" s="65">
        <v>96</v>
      </c>
      <c r="C12" s="67">
        <f t="shared" si="0"/>
        <v>0.031088082901554404</v>
      </c>
      <c r="D12" s="65">
        <v>20</v>
      </c>
      <c r="E12" s="67">
        <f t="shared" si="1"/>
        <v>0.006476683937823834</v>
      </c>
      <c r="F12" s="65">
        <v>25</v>
      </c>
      <c r="G12" s="67">
        <f t="shared" si="2"/>
        <v>0.008095854922279792</v>
      </c>
      <c r="H12" s="65">
        <f t="shared" si="3"/>
        <v>141</v>
      </c>
      <c r="I12" s="67">
        <f t="shared" si="4"/>
        <v>0.045660621761658034</v>
      </c>
      <c r="L12" s="237"/>
    </row>
    <row r="13" spans="1:12" ht="15">
      <c r="A13" s="39" t="s">
        <v>90</v>
      </c>
      <c r="B13" s="65">
        <v>136</v>
      </c>
      <c r="C13" s="67">
        <f t="shared" si="0"/>
        <v>0.04404145077720207</v>
      </c>
      <c r="D13" s="65">
        <v>20</v>
      </c>
      <c r="E13" s="67">
        <f t="shared" si="1"/>
        <v>0.006476683937823834</v>
      </c>
      <c r="F13" s="65">
        <v>27</v>
      </c>
      <c r="G13" s="67">
        <f t="shared" si="2"/>
        <v>0.008743523316062176</v>
      </c>
      <c r="H13" s="65">
        <f t="shared" si="3"/>
        <v>183</v>
      </c>
      <c r="I13" s="67">
        <f t="shared" si="4"/>
        <v>0.059261658031088085</v>
      </c>
      <c r="L13" s="237"/>
    </row>
    <row r="14" spans="1:12" ht="15">
      <c r="A14" s="39" t="s">
        <v>82</v>
      </c>
      <c r="B14" s="65">
        <v>405</v>
      </c>
      <c r="C14" s="67">
        <f t="shared" si="0"/>
        <v>0.13115284974093264</v>
      </c>
      <c r="D14" s="65">
        <v>77</v>
      </c>
      <c r="E14" s="67">
        <f t="shared" si="1"/>
        <v>0.02493523316062176</v>
      </c>
      <c r="F14" s="65">
        <v>126</v>
      </c>
      <c r="G14" s="67">
        <f t="shared" si="2"/>
        <v>0.040803108808290155</v>
      </c>
      <c r="H14" s="65">
        <f t="shared" si="3"/>
        <v>608</v>
      </c>
      <c r="I14" s="67">
        <f t="shared" si="4"/>
        <v>0.19689119170984457</v>
      </c>
      <c r="L14" s="237"/>
    </row>
    <row r="15" spans="1:12" ht="15">
      <c r="A15" s="39" t="s">
        <v>83</v>
      </c>
      <c r="B15" s="65">
        <v>194</v>
      </c>
      <c r="C15" s="67">
        <f t="shared" si="0"/>
        <v>0.06282383419689119</v>
      </c>
      <c r="D15" s="65">
        <v>37</v>
      </c>
      <c r="E15" s="67">
        <f t="shared" si="1"/>
        <v>0.011981865284974092</v>
      </c>
      <c r="F15" s="65">
        <v>65</v>
      </c>
      <c r="G15" s="67">
        <f t="shared" si="2"/>
        <v>0.02104922279792746</v>
      </c>
      <c r="H15" s="65">
        <f t="shared" si="3"/>
        <v>296</v>
      </c>
      <c r="I15" s="67">
        <f t="shared" si="4"/>
        <v>0.09585492227979274</v>
      </c>
      <c r="L15" s="237"/>
    </row>
    <row r="16" spans="1:12" ht="15">
      <c r="A16" s="39" t="s">
        <v>85</v>
      </c>
      <c r="B16" s="65">
        <v>165</v>
      </c>
      <c r="C16" s="67">
        <f t="shared" si="0"/>
        <v>0.053432642487046635</v>
      </c>
      <c r="D16" s="65">
        <v>27</v>
      </c>
      <c r="E16" s="67">
        <f t="shared" si="1"/>
        <v>0.008743523316062176</v>
      </c>
      <c r="F16" s="65">
        <v>35</v>
      </c>
      <c r="G16" s="67">
        <f t="shared" si="2"/>
        <v>0.01133419689119171</v>
      </c>
      <c r="H16" s="65">
        <f t="shared" si="3"/>
        <v>227</v>
      </c>
      <c r="I16" s="67">
        <f t="shared" si="4"/>
        <v>0.07351036269430052</v>
      </c>
      <c r="L16" s="237"/>
    </row>
    <row r="17" spans="1:12" ht="15">
      <c r="A17" s="39" t="s">
        <v>92</v>
      </c>
      <c r="B17" s="65">
        <v>57</v>
      </c>
      <c r="C17" s="67">
        <f t="shared" si="0"/>
        <v>0.018458549222797927</v>
      </c>
      <c r="D17" s="65">
        <v>15</v>
      </c>
      <c r="E17" s="67">
        <f t="shared" si="1"/>
        <v>0.0048575129533678756</v>
      </c>
      <c r="F17" s="65">
        <v>10</v>
      </c>
      <c r="G17" s="67">
        <f t="shared" si="2"/>
        <v>0.003238341968911917</v>
      </c>
      <c r="H17" s="65">
        <f t="shared" si="3"/>
        <v>82</v>
      </c>
      <c r="I17" s="67">
        <f t="shared" si="4"/>
        <v>0.02655440414507772</v>
      </c>
      <c r="L17" s="237"/>
    </row>
    <row r="18" spans="1:12" ht="15.75" thickBot="1">
      <c r="A18" s="133" t="s">
        <v>30</v>
      </c>
      <c r="B18" s="134">
        <v>2128</v>
      </c>
      <c r="C18" s="141">
        <f t="shared" si="0"/>
        <v>0.689119170984456</v>
      </c>
      <c r="D18" s="134">
        <v>363</v>
      </c>
      <c r="E18" s="141">
        <f t="shared" si="1"/>
        <v>0.11755181347150259</v>
      </c>
      <c r="F18" s="134">
        <v>597</v>
      </c>
      <c r="G18" s="141">
        <f t="shared" si="2"/>
        <v>0.19332901554404144</v>
      </c>
      <c r="H18" s="134">
        <f t="shared" si="3"/>
        <v>3088</v>
      </c>
      <c r="I18" s="142">
        <f t="shared" si="4"/>
        <v>1</v>
      </c>
      <c r="L18" s="237"/>
    </row>
    <row r="19" spans="1:9" ht="15">
      <c r="A19" s="40" t="s">
        <v>257</v>
      </c>
      <c r="B19" s="39"/>
      <c r="C19" s="39"/>
      <c r="D19" s="39"/>
      <c r="E19" s="39"/>
      <c r="F19" s="39"/>
      <c r="G19" s="39"/>
      <c r="H19" s="39"/>
      <c r="I19" s="39"/>
    </row>
    <row r="20" ht="15">
      <c r="A20" s="61" t="s">
        <v>133</v>
      </c>
    </row>
  </sheetData>
  <hyperlinks>
    <hyperlink ref="A20" location="Índex!A1" display="Índex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ignoredErrors>
    <ignoredError sqref="H5:H18" formula="1"/>
  </ignoredError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showGridLines="0" view="pageLayout" workbookViewId="0" topLeftCell="A19">
      <selection activeCell="C44" sqref="C44"/>
    </sheetView>
  </sheetViews>
  <sheetFormatPr defaultColWidth="11.421875" defaultRowHeight="15"/>
  <cols>
    <col min="1" max="1" width="12.421875" style="0" customWidth="1"/>
    <col min="2" max="2" width="10.140625" style="62" bestFit="1" customWidth="1"/>
    <col min="3" max="3" width="7.28125" style="62" bestFit="1" customWidth="1"/>
    <col min="4" max="4" width="10.140625" style="62" bestFit="1" customWidth="1"/>
    <col min="5" max="5" width="7.00390625" style="62" bestFit="1" customWidth="1"/>
    <col min="6" max="6" width="9.57421875" style="62" bestFit="1" customWidth="1"/>
    <col min="7" max="7" width="7.00390625" style="62" bestFit="1" customWidth="1"/>
    <col min="8" max="8" width="5.57421875" style="62" bestFit="1" customWidth="1"/>
    <col min="9" max="9" width="7.28125" style="62" bestFit="1" customWidth="1"/>
  </cols>
  <sheetData>
    <row r="1" spans="1:9" s="2" customFormat="1" ht="15">
      <c r="A1" s="5" t="s">
        <v>216</v>
      </c>
      <c r="B1" s="87"/>
      <c r="C1" s="87"/>
      <c r="D1" s="87"/>
      <c r="E1" s="87"/>
      <c r="F1" s="88"/>
      <c r="G1" s="87"/>
      <c r="H1" s="63"/>
      <c r="I1" s="63"/>
    </row>
    <row r="2" spans="1:9" s="2" customFormat="1" ht="15">
      <c r="A2" s="69">
        <v>2018</v>
      </c>
      <c r="B2" s="87"/>
      <c r="C2" s="87"/>
      <c r="D2" s="87"/>
      <c r="E2" s="87"/>
      <c r="F2" s="88"/>
      <c r="G2" s="87"/>
      <c r="H2" s="63"/>
      <c r="I2" s="63"/>
    </row>
    <row r="3" ht="4.5" customHeight="1"/>
    <row r="4" spans="1:9" ht="33.75" customHeight="1" thickBot="1">
      <c r="A4" s="144" t="s">
        <v>93</v>
      </c>
      <c r="B4" s="127" t="s">
        <v>50</v>
      </c>
      <c r="C4" s="127" t="s">
        <v>48</v>
      </c>
      <c r="D4" s="145" t="s">
        <v>55</v>
      </c>
      <c r="E4" s="127" t="s">
        <v>48</v>
      </c>
      <c r="F4" s="127" t="s">
        <v>73</v>
      </c>
      <c r="G4" s="127" t="s">
        <v>48</v>
      </c>
      <c r="H4" s="127" t="s">
        <v>30</v>
      </c>
      <c r="I4" s="127" t="s">
        <v>48</v>
      </c>
    </row>
    <row r="5" spans="1:9" ht="15">
      <c r="A5" s="7" t="s">
        <v>94</v>
      </c>
      <c r="B5" s="84">
        <v>143</v>
      </c>
      <c r="C5" s="41">
        <f>B5/$H$13</f>
        <v>0.04630829015544041</v>
      </c>
      <c r="D5" s="89">
        <v>23</v>
      </c>
      <c r="E5" s="41">
        <f>D5/$H$13</f>
        <v>0.007448186528497409</v>
      </c>
      <c r="F5" s="84">
        <v>40</v>
      </c>
      <c r="G5" s="41">
        <f>F5/$H$13</f>
        <v>0.012953367875647668</v>
      </c>
      <c r="H5" s="84">
        <f>SUM(B5,D5,F5)</f>
        <v>206</v>
      </c>
      <c r="I5" s="41">
        <f>H5/$H$13</f>
        <v>0.0667098445595855</v>
      </c>
    </row>
    <row r="6" spans="1:9" ht="15">
      <c r="A6" s="7" t="s">
        <v>95</v>
      </c>
      <c r="B6" s="84">
        <v>162</v>
      </c>
      <c r="C6" s="41">
        <f aca="true" t="shared" si="0" ref="C6:C13">B6/$H$13</f>
        <v>0.052461139896373056</v>
      </c>
      <c r="D6" s="89">
        <v>24</v>
      </c>
      <c r="E6" s="41">
        <f aca="true" t="shared" si="1" ref="E6:E13">D6/$H$13</f>
        <v>0.007772020725388601</v>
      </c>
      <c r="F6" s="84">
        <v>60</v>
      </c>
      <c r="G6" s="41">
        <f aca="true" t="shared" si="2" ref="G6:G13">F6/$H$13</f>
        <v>0.019430051813471502</v>
      </c>
      <c r="H6" s="84">
        <f aca="true" t="shared" si="3" ref="H6:H13">SUM(B6,D6,F6)</f>
        <v>246</v>
      </c>
      <c r="I6" s="41">
        <f aca="true" t="shared" si="4" ref="I6:I13">H6/$H$13</f>
        <v>0.07966321243523317</v>
      </c>
    </row>
    <row r="7" spans="1:9" ht="15">
      <c r="A7" s="7" t="s">
        <v>96</v>
      </c>
      <c r="B7" s="84">
        <v>214</v>
      </c>
      <c r="C7" s="41">
        <f t="shared" si="0"/>
        <v>0.06930051813471502</v>
      </c>
      <c r="D7" s="89">
        <v>40</v>
      </c>
      <c r="E7" s="41">
        <f t="shared" si="1"/>
        <v>0.012953367875647668</v>
      </c>
      <c r="F7" s="84">
        <v>99</v>
      </c>
      <c r="G7" s="41">
        <f t="shared" si="2"/>
        <v>0.03205958549222798</v>
      </c>
      <c r="H7" s="84">
        <f t="shared" si="3"/>
        <v>353</v>
      </c>
      <c r="I7" s="41">
        <f t="shared" si="4"/>
        <v>0.11431347150259068</v>
      </c>
    </row>
    <row r="8" spans="1:9" ht="15">
      <c r="A8" s="7" t="s">
        <v>97</v>
      </c>
      <c r="B8" s="84">
        <v>559</v>
      </c>
      <c r="C8" s="41">
        <f t="shared" si="0"/>
        <v>0.18102331606217617</v>
      </c>
      <c r="D8" s="89">
        <v>108</v>
      </c>
      <c r="E8" s="41">
        <f t="shared" si="1"/>
        <v>0.034974093264248704</v>
      </c>
      <c r="F8" s="84">
        <v>179</v>
      </c>
      <c r="G8" s="41">
        <f t="shared" si="2"/>
        <v>0.057966321243523314</v>
      </c>
      <c r="H8" s="84">
        <f t="shared" si="3"/>
        <v>846</v>
      </c>
      <c r="I8" s="41">
        <f t="shared" si="4"/>
        <v>0.27396373056994816</v>
      </c>
    </row>
    <row r="9" spans="1:9" ht="15">
      <c r="A9" s="7" t="s">
        <v>98</v>
      </c>
      <c r="B9" s="84">
        <v>504</v>
      </c>
      <c r="C9" s="41">
        <f t="shared" si="0"/>
        <v>0.16321243523316062</v>
      </c>
      <c r="D9" s="89">
        <v>86</v>
      </c>
      <c r="E9" s="41">
        <f t="shared" si="1"/>
        <v>0.027849740932642485</v>
      </c>
      <c r="F9" s="84">
        <v>102</v>
      </c>
      <c r="G9" s="41">
        <f t="shared" si="2"/>
        <v>0.033031088082901554</v>
      </c>
      <c r="H9" s="84">
        <f t="shared" si="3"/>
        <v>692</v>
      </c>
      <c r="I9" s="41">
        <f t="shared" si="4"/>
        <v>0.22409326424870465</v>
      </c>
    </row>
    <row r="10" spans="1:9" ht="15">
      <c r="A10" s="7" t="s">
        <v>99</v>
      </c>
      <c r="B10" s="84">
        <v>249</v>
      </c>
      <c r="C10" s="41">
        <f t="shared" si="0"/>
        <v>0.08063471502590673</v>
      </c>
      <c r="D10" s="89">
        <v>25</v>
      </c>
      <c r="E10" s="41">
        <f t="shared" si="1"/>
        <v>0.008095854922279792</v>
      </c>
      <c r="F10" s="84">
        <v>59</v>
      </c>
      <c r="G10" s="41">
        <f t="shared" si="2"/>
        <v>0.01910621761658031</v>
      </c>
      <c r="H10" s="84">
        <f t="shared" si="3"/>
        <v>333</v>
      </c>
      <c r="I10" s="41">
        <f t="shared" si="4"/>
        <v>0.10783678756476683</v>
      </c>
    </row>
    <row r="11" spans="1:9" ht="15">
      <c r="A11" s="7" t="s">
        <v>100</v>
      </c>
      <c r="B11" s="84">
        <v>132</v>
      </c>
      <c r="C11" s="41">
        <f t="shared" si="0"/>
        <v>0.042746113989637305</v>
      </c>
      <c r="D11" s="89">
        <v>10</v>
      </c>
      <c r="E11" s="41">
        <f t="shared" si="1"/>
        <v>0.003238341968911917</v>
      </c>
      <c r="F11" s="84">
        <v>30</v>
      </c>
      <c r="G11" s="41">
        <f t="shared" si="2"/>
        <v>0.009715025906735751</v>
      </c>
      <c r="H11" s="84">
        <f t="shared" si="3"/>
        <v>172</v>
      </c>
      <c r="I11" s="41">
        <f t="shared" si="4"/>
        <v>0.05569948186528497</v>
      </c>
    </row>
    <row r="12" spans="1:9" ht="15">
      <c r="A12" s="7" t="s">
        <v>101</v>
      </c>
      <c r="B12" s="84">
        <v>165</v>
      </c>
      <c r="C12" s="41">
        <f t="shared" si="0"/>
        <v>0.053432642487046635</v>
      </c>
      <c r="D12" s="89">
        <v>47</v>
      </c>
      <c r="E12" s="41">
        <f t="shared" si="1"/>
        <v>0.01522020725388601</v>
      </c>
      <c r="F12" s="84">
        <v>28</v>
      </c>
      <c r="G12" s="41">
        <f t="shared" si="2"/>
        <v>0.009067357512953367</v>
      </c>
      <c r="H12" s="84">
        <f t="shared" si="3"/>
        <v>240</v>
      </c>
      <c r="I12" s="41">
        <f t="shared" si="4"/>
        <v>0.07772020725388601</v>
      </c>
    </row>
    <row r="13" spans="1:9" ht="15.75" thickBot="1">
      <c r="A13" s="144" t="s">
        <v>30</v>
      </c>
      <c r="B13" s="127">
        <v>2128</v>
      </c>
      <c r="C13" s="146">
        <f t="shared" si="0"/>
        <v>0.689119170984456</v>
      </c>
      <c r="D13" s="205">
        <v>363</v>
      </c>
      <c r="E13" s="146">
        <f t="shared" si="1"/>
        <v>0.11755181347150259</v>
      </c>
      <c r="F13" s="127">
        <v>597</v>
      </c>
      <c r="G13" s="146">
        <f t="shared" si="2"/>
        <v>0.19332901554404144</v>
      </c>
      <c r="H13" s="127">
        <f t="shared" si="3"/>
        <v>3088</v>
      </c>
      <c r="I13" s="147">
        <f t="shared" si="4"/>
        <v>1</v>
      </c>
    </row>
    <row r="14" spans="1:9" ht="15">
      <c r="A14" s="8" t="s">
        <v>265</v>
      </c>
      <c r="B14" s="84"/>
      <c r="C14" s="84"/>
      <c r="D14" s="84"/>
      <c r="E14" s="84"/>
      <c r="F14" s="84"/>
      <c r="G14" s="84"/>
      <c r="H14" s="84"/>
      <c r="I14" s="84"/>
    </row>
    <row r="15" ht="15">
      <c r="A15" s="61" t="s">
        <v>133</v>
      </c>
    </row>
  </sheetData>
  <hyperlinks>
    <hyperlink ref="A15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H5:H13" formula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1"/>
  <sheetViews>
    <sheetView showGridLines="0" view="pageLayout" workbookViewId="0" topLeftCell="A1">
      <selection activeCell="C44" sqref="C44"/>
    </sheetView>
  </sheetViews>
  <sheetFormatPr defaultColWidth="11.421875" defaultRowHeight="15"/>
  <cols>
    <col min="1" max="1" width="16.421875" style="0" customWidth="1"/>
    <col min="2" max="2" width="7.28125" style="62" customWidth="1"/>
    <col min="3" max="3" width="8.140625" style="62" customWidth="1"/>
    <col min="4" max="5" width="7.140625" style="62" customWidth="1"/>
    <col min="6" max="6" width="6.57421875" style="62" customWidth="1"/>
    <col min="7" max="7" width="8.57421875" style="62" customWidth="1"/>
    <col min="8" max="8" width="3.00390625" style="0" bestFit="1" customWidth="1"/>
    <col min="9" max="9" width="4.00390625" style="0" bestFit="1" customWidth="1"/>
    <col min="10" max="16" width="3.00390625" style="0" bestFit="1" customWidth="1"/>
    <col min="17" max="17" width="4.00390625" style="0" bestFit="1" customWidth="1"/>
    <col min="18" max="19" width="4.00390625" style="62" bestFit="1" customWidth="1"/>
  </cols>
  <sheetData>
    <row r="1" spans="1:19" s="2" customFormat="1" ht="15">
      <c r="A1" s="5" t="s">
        <v>215</v>
      </c>
      <c r="B1" s="63"/>
      <c r="C1" s="63"/>
      <c r="D1" s="63"/>
      <c r="E1" s="63"/>
      <c r="F1" s="63"/>
      <c r="G1" s="63"/>
      <c r="R1" s="63"/>
      <c r="S1" s="63"/>
    </row>
    <row r="2" ht="15">
      <c r="A2" s="69" t="s">
        <v>212</v>
      </c>
    </row>
    <row r="3" spans="1:15" ht="15.75">
      <c r="A3" s="42"/>
      <c r="B3" s="93"/>
      <c r="C3" s="93"/>
      <c r="D3" s="93"/>
      <c r="E3" s="93"/>
      <c r="F3" s="93"/>
      <c r="G3" s="93"/>
      <c r="H3" s="10"/>
      <c r="I3" s="10"/>
      <c r="J3" s="10"/>
      <c r="K3" s="10"/>
      <c r="L3" s="9"/>
      <c r="M3" s="7"/>
      <c r="N3" s="10"/>
      <c r="O3" s="10"/>
    </row>
    <row r="4" spans="1:20" ht="15.75" thickBot="1">
      <c r="A4" s="148" t="s">
        <v>195</v>
      </c>
      <c r="B4" s="149" t="s">
        <v>200</v>
      </c>
      <c r="C4" s="149" t="s">
        <v>48</v>
      </c>
      <c r="D4" s="149" t="s">
        <v>201</v>
      </c>
      <c r="E4" s="149" t="s">
        <v>48</v>
      </c>
      <c r="F4" s="149" t="s">
        <v>30</v>
      </c>
      <c r="G4" s="150" t="s">
        <v>48</v>
      </c>
      <c r="T4" s="238"/>
    </row>
    <row r="5" spans="1:20" ht="15">
      <c r="A5" s="103" t="s">
        <v>202</v>
      </c>
      <c r="B5" s="97">
        <v>54</v>
      </c>
      <c r="C5" s="96">
        <v>0.10505836575875487</v>
      </c>
      <c r="D5" s="97">
        <v>49</v>
      </c>
      <c r="E5" s="96">
        <v>0.09533073929961089</v>
      </c>
      <c r="F5" s="97">
        <v>103</v>
      </c>
      <c r="G5" s="95">
        <v>0.20038910505836577</v>
      </c>
      <c r="T5" s="238"/>
    </row>
    <row r="6" spans="1:20" ht="15">
      <c r="A6" s="103" t="s">
        <v>207</v>
      </c>
      <c r="B6" s="97">
        <v>25</v>
      </c>
      <c r="C6" s="96">
        <v>0.04863813229571985</v>
      </c>
      <c r="D6" s="97">
        <v>35</v>
      </c>
      <c r="E6" s="96">
        <v>0.06809338521400778</v>
      </c>
      <c r="F6" s="97">
        <v>60</v>
      </c>
      <c r="G6" s="95">
        <v>0.11673151750972761</v>
      </c>
      <c r="T6" s="238"/>
    </row>
    <row r="7" spans="1:20" ht="15" customHeight="1">
      <c r="A7" s="103" t="s">
        <v>208</v>
      </c>
      <c r="B7" s="97">
        <v>22</v>
      </c>
      <c r="C7" s="96">
        <v>0.042801556420233464</v>
      </c>
      <c r="D7" s="97">
        <v>29</v>
      </c>
      <c r="E7" s="96">
        <v>0.05642023346303502</v>
      </c>
      <c r="F7" s="97">
        <v>51</v>
      </c>
      <c r="G7" s="95">
        <v>0.09922178988326849</v>
      </c>
      <c r="T7" s="238"/>
    </row>
    <row r="8" spans="1:20" ht="15">
      <c r="A8" s="103" t="s">
        <v>203</v>
      </c>
      <c r="B8" s="97">
        <v>12</v>
      </c>
      <c r="C8" s="96">
        <v>0.023346303501945526</v>
      </c>
      <c r="D8" s="97">
        <v>23</v>
      </c>
      <c r="E8" s="96">
        <v>0.04474708171206226</v>
      </c>
      <c r="F8" s="97">
        <v>35</v>
      </c>
      <c r="G8" s="95">
        <v>0.06809338521400778</v>
      </c>
      <c r="T8" s="238"/>
    </row>
    <row r="9" spans="1:20" ht="15">
      <c r="A9" s="103" t="s">
        <v>204</v>
      </c>
      <c r="B9" s="97">
        <v>14</v>
      </c>
      <c r="C9" s="96">
        <v>0.027237354085603113</v>
      </c>
      <c r="D9" s="97">
        <v>21</v>
      </c>
      <c r="E9" s="96">
        <v>0.04085603112840466</v>
      </c>
      <c r="F9" s="97">
        <v>35</v>
      </c>
      <c r="G9" s="95">
        <v>0.06809338521400778</v>
      </c>
      <c r="T9" s="238"/>
    </row>
    <row r="10" spans="1:20" ht="15">
      <c r="A10" s="103" t="s">
        <v>206</v>
      </c>
      <c r="B10" s="97">
        <v>16</v>
      </c>
      <c r="C10" s="96">
        <v>0.0311284046692607</v>
      </c>
      <c r="D10" s="97">
        <v>9</v>
      </c>
      <c r="E10" s="96">
        <v>0.017509727626459144</v>
      </c>
      <c r="F10" s="97">
        <v>25</v>
      </c>
      <c r="G10" s="95">
        <v>0.04863813229571985</v>
      </c>
      <c r="T10" s="238"/>
    </row>
    <row r="11" spans="1:20" ht="15">
      <c r="A11" s="103" t="s">
        <v>210</v>
      </c>
      <c r="B11" s="97">
        <v>8</v>
      </c>
      <c r="C11" s="96">
        <v>0.01556420233463035</v>
      </c>
      <c r="D11" s="97">
        <v>15</v>
      </c>
      <c r="E11" s="96">
        <v>0.029182879377431904</v>
      </c>
      <c r="F11" s="97">
        <v>23</v>
      </c>
      <c r="G11" s="95">
        <v>0.04474708171206226</v>
      </c>
      <c r="T11" s="238"/>
    </row>
    <row r="12" spans="1:20" ht="15">
      <c r="A12" s="103" t="s">
        <v>268</v>
      </c>
      <c r="B12" s="97">
        <v>9</v>
      </c>
      <c r="C12" s="96">
        <v>0.017509727626459144</v>
      </c>
      <c r="D12" s="97">
        <v>11</v>
      </c>
      <c r="E12" s="96">
        <v>0.021400778210116732</v>
      </c>
      <c r="F12" s="97">
        <v>20</v>
      </c>
      <c r="G12" s="95">
        <v>0.038910505836575876</v>
      </c>
      <c r="T12" s="238"/>
    </row>
    <row r="13" spans="1:20" ht="15">
      <c r="A13" s="103" t="s">
        <v>211</v>
      </c>
      <c r="B13" s="97">
        <v>10</v>
      </c>
      <c r="C13" s="96">
        <v>0.019455252918287938</v>
      </c>
      <c r="D13" s="97">
        <v>6</v>
      </c>
      <c r="E13" s="96">
        <v>0.011673151750972763</v>
      </c>
      <c r="F13" s="97">
        <v>16</v>
      </c>
      <c r="G13" s="95">
        <v>0.0311284046692607</v>
      </c>
      <c r="T13" s="238"/>
    </row>
    <row r="14" spans="1:20" ht="15">
      <c r="A14" s="103" t="s">
        <v>209</v>
      </c>
      <c r="B14" s="97">
        <v>6</v>
      </c>
      <c r="C14" s="96">
        <v>0.011673151750972763</v>
      </c>
      <c r="D14" s="97">
        <v>7</v>
      </c>
      <c r="E14" s="96">
        <v>0.013618677042801557</v>
      </c>
      <c r="F14" s="97">
        <v>13</v>
      </c>
      <c r="G14" s="95">
        <v>0.02529182879377432</v>
      </c>
      <c r="T14" s="238"/>
    </row>
    <row r="15" spans="1:20" ht="15">
      <c r="A15" s="103" t="s">
        <v>205</v>
      </c>
      <c r="B15" s="97">
        <v>7</v>
      </c>
      <c r="C15" s="96">
        <v>0.013618677042801557</v>
      </c>
      <c r="D15" s="97">
        <v>6</v>
      </c>
      <c r="E15" s="96">
        <v>0.011673151750972763</v>
      </c>
      <c r="F15" s="97">
        <v>13</v>
      </c>
      <c r="G15" s="95">
        <v>0.02529182879377432</v>
      </c>
      <c r="T15" s="238"/>
    </row>
    <row r="16" spans="1:20" ht="15">
      <c r="A16" s="103" t="s">
        <v>255</v>
      </c>
      <c r="B16" s="97">
        <v>6</v>
      </c>
      <c r="C16" s="96">
        <v>0.011673151750972763</v>
      </c>
      <c r="D16" s="97">
        <v>6</v>
      </c>
      <c r="E16" s="96">
        <v>0.011673151750972763</v>
      </c>
      <c r="F16" s="97">
        <v>12</v>
      </c>
      <c r="G16" s="95">
        <v>0.023346303501945526</v>
      </c>
      <c r="T16" s="238"/>
    </row>
    <row r="17" spans="1:20" ht="15">
      <c r="A17" s="103" t="s">
        <v>267</v>
      </c>
      <c r="B17" s="97">
        <v>5</v>
      </c>
      <c r="C17" s="96">
        <v>0.009727626459143969</v>
      </c>
      <c r="D17" s="97">
        <v>6</v>
      </c>
      <c r="E17" s="96">
        <v>0.011673151750972763</v>
      </c>
      <c r="F17" s="97">
        <v>11</v>
      </c>
      <c r="G17" s="95">
        <v>0.021400778210116732</v>
      </c>
      <c r="T17" s="238"/>
    </row>
    <row r="18" spans="1:20" ht="15">
      <c r="A18" s="103" t="s">
        <v>269</v>
      </c>
      <c r="B18" s="97">
        <v>2</v>
      </c>
      <c r="C18" s="96">
        <v>0.0038910505836575876</v>
      </c>
      <c r="D18" s="97">
        <v>8</v>
      </c>
      <c r="E18" s="96">
        <v>0.01556420233463035</v>
      </c>
      <c r="F18" s="97">
        <v>10</v>
      </c>
      <c r="G18" s="95">
        <v>0.019455252918287938</v>
      </c>
      <c r="T18" s="238"/>
    </row>
    <row r="19" spans="1:20" ht="15.75" thickBot="1">
      <c r="A19" s="151" t="s">
        <v>266</v>
      </c>
      <c r="B19" s="152">
        <v>5</v>
      </c>
      <c r="C19" s="153">
        <v>0.009727626459143969</v>
      </c>
      <c r="D19" s="152">
        <v>4</v>
      </c>
      <c r="E19" s="153">
        <v>0.007782101167315175</v>
      </c>
      <c r="F19" s="152">
        <v>9</v>
      </c>
      <c r="G19" s="154">
        <v>0.017509727626459144</v>
      </c>
      <c r="T19" s="238"/>
    </row>
    <row r="20" spans="1:20" ht="15">
      <c r="A20" s="44" t="s">
        <v>213</v>
      </c>
      <c r="B20" s="99"/>
      <c r="C20" s="99"/>
      <c r="D20" s="99"/>
      <c r="E20" s="99"/>
      <c r="F20" s="99"/>
      <c r="G20" s="99"/>
      <c r="H20" s="9"/>
      <c r="I20" s="9"/>
      <c r="J20" s="9"/>
      <c r="K20" s="9"/>
      <c r="L20" s="9"/>
      <c r="M20" s="21"/>
      <c r="N20" s="9"/>
      <c r="O20" s="9"/>
      <c r="P20" s="56"/>
      <c r="Q20" s="56"/>
      <c r="R20" s="86"/>
      <c r="T20" s="238"/>
    </row>
    <row r="21" spans="1:20" s="98" customFormat="1" ht="15">
      <c r="A21" s="44" t="s">
        <v>214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  <c r="N21" s="99"/>
      <c r="O21" s="99"/>
      <c r="P21" s="101"/>
      <c r="Q21" s="101"/>
      <c r="R21" s="102"/>
      <c r="S21" s="62"/>
      <c r="T21" s="238"/>
    </row>
    <row r="22" spans="1:20" ht="15">
      <c r="A22" s="61" t="s">
        <v>133</v>
      </c>
      <c r="B22" s="45"/>
      <c r="C22" s="45"/>
      <c r="D22" s="45"/>
      <c r="E22" s="45"/>
      <c r="F22" s="45"/>
      <c r="G22" s="93"/>
      <c r="H22" s="15"/>
      <c r="I22" s="15"/>
      <c r="J22" s="15"/>
      <c r="K22" s="7"/>
      <c r="L22" s="7"/>
      <c r="M22" s="7"/>
      <c r="N22" s="10"/>
      <c r="O22" s="10"/>
      <c r="T22" s="238"/>
    </row>
    <row r="23" ht="15">
      <c r="T23" s="238"/>
    </row>
    <row r="24" ht="15">
      <c r="T24" s="238"/>
    </row>
    <row r="25" ht="15">
      <c r="T25" s="238"/>
    </row>
    <row r="26" ht="15">
      <c r="T26" s="238"/>
    </row>
    <row r="27" ht="15">
      <c r="T27" s="238"/>
    </row>
    <row r="28" ht="15">
      <c r="T28" s="238"/>
    </row>
    <row r="29" ht="15">
      <c r="T29" s="238"/>
    </row>
    <row r="30" ht="15">
      <c r="T30" s="238"/>
    </row>
    <row r="31" ht="15">
      <c r="T31" s="238"/>
    </row>
    <row r="32" ht="15">
      <c r="T32" s="238"/>
    </row>
    <row r="33" ht="15">
      <c r="T33" s="238"/>
    </row>
    <row r="34" ht="15">
      <c r="T34" s="238"/>
    </row>
    <row r="35" ht="15">
      <c r="T35" s="238"/>
    </row>
    <row r="36" ht="15">
      <c r="T36" s="238"/>
    </row>
    <row r="37" ht="15">
      <c r="T37" s="238"/>
    </row>
    <row r="38" ht="15">
      <c r="T38" s="238"/>
    </row>
    <row r="39" ht="15">
      <c r="T39" s="238"/>
    </row>
    <row r="40" ht="15">
      <c r="T40" s="238"/>
    </row>
    <row r="41" ht="15">
      <c r="T41" s="238"/>
    </row>
    <row r="42" ht="15">
      <c r="T42" s="238"/>
    </row>
    <row r="43" ht="15">
      <c r="T43" s="238"/>
    </row>
    <row r="44" ht="15">
      <c r="T44" s="238"/>
    </row>
    <row r="45" ht="15">
      <c r="T45" s="238"/>
    </row>
    <row r="46" ht="15">
      <c r="T46" s="238"/>
    </row>
    <row r="47" ht="15">
      <c r="T47" s="238"/>
    </row>
    <row r="48" ht="15">
      <c r="T48" s="238"/>
    </row>
    <row r="49" ht="15">
      <c r="T49" s="238"/>
    </row>
    <row r="50" ht="15">
      <c r="T50" s="238"/>
    </row>
    <row r="51" ht="15">
      <c r="T51" s="238"/>
    </row>
  </sheetData>
  <hyperlinks>
    <hyperlink ref="A22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showGridLines="0" view="pageLayout" workbookViewId="0" topLeftCell="A1"/>
  </sheetViews>
  <sheetFormatPr defaultColWidth="11.421875" defaultRowHeight="15"/>
  <cols>
    <col min="1" max="1" width="35.140625" style="0" customWidth="1"/>
    <col min="2" max="2" width="9.57421875" style="0" bestFit="1" customWidth="1"/>
    <col min="3" max="3" width="9.00390625" style="0" bestFit="1" customWidth="1"/>
    <col min="4" max="4" width="28.140625" style="0" bestFit="1" customWidth="1"/>
  </cols>
  <sheetData>
    <row r="1" s="2" customFormat="1" ht="15">
      <c r="A1" s="2" t="s">
        <v>151</v>
      </c>
    </row>
    <row r="2" s="2" customFormat="1" ht="15">
      <c r="A2" s="2" t="s">
        <v>147</v>
      </c>
    </row>
    <row r="3" s="2" customFormat="1" ht="15">
      <c r="A3" s="2" t="s">
        <v>199</v>
      </c>
    </row>
    <row r="4" spans="1:4" ht="15" customHeight="1">
      <c r="A4" s="78">
        <v>2018</v>
      </c>
      <c r="B4" s="7"/>
      <c r="C4" s="7"/>
      <c r="D4" s="7"/>
    </row>
    <row r="5" spans="1:4" ht="15">
      <c r="A5" s="46"/>
      <c r="B5" s="46"/>
      <c r="C5" s="46"/>
      <c r="D5" s="21"/>
    </row>
    <row r="6" spans="1:3" ht="15.75" thickBot="1">
      <c r="A6" s="177" t="s">
        <v>127</v>
      </c>
      <c r="B6" s="156">
        <v>2018</v>
      </c>
      <c r="C6" s="157" t="s">
        <v>48</v>
      </c>
    </row>
    <row r="7" spans="1:3" ht="15">
      <c r="A7" s="206" t="s">
        <v>282</v>
      </c>
      <c r="B7" s="208">
        <v>339</v>
      </c>
      <c r="C7" s="210">
        <v>19.801401869158877</v>
      </c>
    </row>
    <row r="8" spans="1:3" ht="15">
      <c r="A8" s="206" t="s">
        <v>261</v>
      </c>
      <c r="B8" s="208">
        <v>269</v>
      </c>
      <c r="C8" s="210">
        <v>15.712616822429906</v>
      </c>
    </row>
    <row r="9" spans="1:3" ht="15">
      <c r="A9" s="206" t="s">
        <v>276</v>
      </c>
      <c r="B9" s="208">
        <v>135</v>
      </c>
      <c r="C9" s="210">
        <v>7.885514018691589</v>
      </c>
    </row>
    <row r="10" spans="1:3" ht="15">
      <c r="A10" s="206" t="s">
        <v>295</v>
      </c>
      <c r="B10" s="208">
        <v>126</v>
      </c>
      <c r="C10" s="210">
        <v>7.359813084112149</v>
      </c>
    </row>
    <row r="11" spans="1:3" ht="15">
      <c r="A11" s="206" t="s">
        <v>284</v>
      </c>
      <c r="B11" s="208">
        <v>103</v>
      </c>
      <c r="C11" s="210">
        <v>6.016355140186916</v>
      </c>
    </row>
    <row r="12" spans="1:3" ht="12" customHeight="1">
      <c r="A12" s="206" t="s">
        <v>278</v>
      </c>
      <c r="B12" s="208">
        <v>73</v>
      </c>
      <c r="C12" s="210">
        <v>4.2640186915887845</v>
      </c>
    </row>
    <row r="13" spans="1:3" ht="15">
      <c r="A13" s="206" t="s">
        <v>296</v>
      </c>
      <c r="B13" s="208">
        <v>60</v>
      </c>
      <c r="C13" s="210">
        <v>3.5046728971962615</v>
      </c>
    </row>
    <row r="14" spans="1:3" ht="15">
      <c r="A14" s="206" t="s">
        <v>292</v>
      </c>
      <c r="B14" s="208">
        <v>37</v>
      </c>
      <c r="C14" s="210">
        <v>2.161214953271028</v>
      </c>
    </row>
    <row r="15" spans="1:3" ht="15">
      <c r="A15" s="206" t="s">
        <v>305</v>
      </c>
      <c r="B15" s="208">
        <v>33</v>
      </c>
      <c r="C15" s="210">
        <v>1.9275700934579438</v>
      </c>
    </row>
    <row r="16" spans="1:3" ht="15">
      <c r="A16" s="206" t="s">
        <v>273</v>
      </c>
      <c r="B16" s="208">
        <v>30</v>
      </c>
      <c r="C16" s="210">
        <v>1.7523364485981308</v>
      </c>
    </row>
    <row r="17" spans="1:3" ht="15">
      <c r="A17" s="206" t="s">
        <v>298</v>
      </c>
      <c r="B17" s="208">
        <v>26</v>
      </c>
      <c r="C17" s="210">
        <v>1.5186915887850467</v>
      </c>
    </row>
    <row r="18" spans="1:3" ht="15">
      <c r="A18" s="206" t="s">
        <v>294</v>
      </c>
      <c r="B18" s="208">
        <v>23</v>
      </c>
      <c r="C18" s="210">
        <v>1.3434579439252337</v>
      </c>
    </row>
    <row r="19" spans="1:3" ht="15">
      <c r="A19" s="206" t="s">
        <v>281</v>
      </c>
      <c r="B19" s="208">
        <v>22</v>
      </c>
      <c r="C19" s="210">
        <v>1.2850467289719625</v>
      </c>
    </row>
    <row r="20" spans="1:3" ht="15">
      <c r="A20" s="206" t="s">
        <v>272</v>
      </c>
      <c r="B20" s="208">
        <v>20</v>
      </c>
      <c r="C20" s="210">
        <v>1.1682242990654206</v>
      </c>
    </row>
    <row r="21" spans="1:3" ht="15">
      <c r="A21" s="206" t="s">
        <v>301</v>
      </c>
      <c r="B21" s="208">
        <v>20</v>
      </c>
      <c r="C21" s="210">
        <v>1.1682242990654206</v>
      </c>
    </row>
    <row r="22" spans="1:3" ht="15">
      <c r="A22" s="206" t="s">
        <v>280</v>
      </c>
      <c r="B22" s="208">
        <v>17</v>
      </c>
      <c r="C22" s="210">
        <v>0.9929906542056074</v>
      </c>
    </row>
    <row r="23" spans="1:3" ht="15">
      <c r="A23" s="206" t="s">
        <v>300</v>
      </c>
      <c r="B23" s="208">
        <v>17</v>
      </c>
      <c r="C23" s="210">
        <v>0.9929906542056074</v>
      </c>
    </row>
    <row r="24" spans="1:3" ht="15">
      <c r="A24" s="206" t="s">
        <v>291</v>
      </c>
      <c r="B24" s="208">
        <v>16</v>
      </c>
      <c r="C24" s="210">
        <v>0.9345794392523363</v>
      </c>
    </row>
    <row r="25" spans="1:3" ht="12.75" customHeight="1">
      <c r="A25" s="206" t="s">
        <v>303</v>
      </c>
      <c r="B25" s="208">
        <v>13</v>
      </c>
      <c r="C25" s="210">
        <v>0.7593457943925234</v>
      </c>
    </row>
    <row r="26" spans="1:3" ht="15">
      <c r="A26" s="206" t="s">
        <v>279</v>
      </c>
      <c r="B26" s="208">
        <v>12</v>
      </c>
      <c r="C26" s="210">
        <v>0.7009345794392523</v>
      </c>
    </row>
    <row r="27" spans="1:3" ht="15">
      <c r="A27" s="206" t="s">
        <v>289</v>
      </c>
      <c r="B27" s="208">
        <v>12</v>
      </c>
      <c r="C27" s="210">
        <v>0.7009345794392523</v>
      </c>
    </row>
    <row r="28" spans="1:3" ht="15">
      <c r="A28" s="206" t="s">
        <v>297</v>
      </c>
      <c r="B28" s="208">
        <v>12</v>
      </c>
      <c r="C28" s="210">
        <v>0.7009345794392523</v>
      </c>
    </row>
    <row r="29" spans="1:3" ht="15">
      <c r="A29" s="206" t="s">
        <v>293</v>
      </c>
      <c r="B29" s="208">
        <v>11</v>
      </c>
      <c r="C29" s="210">
        <v>0.6425233644859812</v>
      </c>
    </row>
    <row r="30" spans="1:3" ht="15">
      <c r="A30" s="206" t="s">
        <v>288</v>
      </c>
      <c r="B30" s="208">
        <v>10</v>
      </c>
      <c r="C30" s="210">
        <v>0.5841121495327103</v>
      </c>
    </row>
    <row r="31" spans="1:3" ht="15.75" thickBot="1">
      <c r="A31" s="207" t="s">
        <v>270</v>
      </c>
      <c r="B31" s="209">
        <v>9</v>
      </c>
      <c r="C31" s="211">
        <v>0.5257009345794392</v>
      </c>
    </row>
    <row r="32" spans="1:4" ht="15">
      <c r="A32" s="8" t="s">
        <v>150</v>
      </c>
      <c r="B32" s="7"/>
      <c r="C32" s="7"/>
      <c r="D32" s="57"/>
    </row>
    <row r="33" ht="15">
      <c r="A33" s="61" t="s">
        <v>133</v>
      </c>
    </row>
  </sheetData>
  <hyperlinks>
    <hyperlink ref="A33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2020-02-24T16:40:04Z</dcterms:modified>
  <cp:category/>
  <cp:version/>
  <cp:contentType/>
  <cp:contentStatus/>
</cp:coreProperties>
</file>